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818" activeTab="0"/>
  </bookViews>
  <sheets>
    <sheet name="раздел 1,2" sheetId="1" r:id="rId1"/>
    <sheet name="раздел 3" sheetId="2" r:id="rId2"/>
    <sheet name="раздел 4" sheetId="3" r:id="rId3"/>
  </sheets>
  <definedNames>
    <definedName name="sub_11" localSheetId="0">'раздел 1,2'!$B$63</definedName>
    <definedName name="sub_11" localSheetId="1">'раздел 3'!#REF!</definedName>
    <definedName name="sub_11" localSheetId="2">'раздел 4'!#REF!</definedName>
    <definedName name="sub_111" localSheetId="0">'раздел 1,2'!$B$65</definedName>
    <definedName name="sub_111" localSheetId="1">'раздел 3'!#REF!</definedName>
    <definedName name="sub_111" localSheetId="2">'раздел 4'!#REF!</definedName>
    <definedName name="sub_112" localSheetId="0">'раздел 1,2'!$B$66</definedName>
    <definedName name="sub_112" localSheetId="1">'раздел 3'!#REF!</definedName>
    <definedName name="sub_112" localSheetId="2">'раздел 4'!#REF!</definedName>
    <definedName name="sub_113" localSheetId="0">'раздел 1,2'!$B$67</definedName>
    <definedName name="sub_113" localSheetId="1">'раздел 3'!#REF!</definedName>
    <definedName name="sub_113" localSheetId="2">'раздел 4'!#REF!</definedName>
    <definedName name="sub_114" localSheetId="0">'раздел 1,2'!$B$68</definedName>
    <definedName name="sub_114" localSheetId="1">'раздел 3'!#REF!</definedName>
    <definedName name="sub_114" localSheetId="2">'раздел 4'!#REF!</definedName>
    <definedName name="sub_12" localSheetId="0">'раздел 1,2'!$B$69</definedName>
    <definedName name="sub_12" localSheetId="1">'раздел 3'!#REF!</definedName>
    <definedName name="sub_12" localSheetId="2">'раздел 4'!#REF!</definedName>
    <definedName name="sub_121" localSheetId="0">'раздел 1,2'!$B$71</definedName>
    <definedName name="sub_121" localSheetId="1">'раздел 3'!#REF!</definedName>
    <definedName name="sub_121" localSheetId="2">'раздел 4'!#REF!</definedName>
    <definedName name="sub_122" localSheetId="0">'раздел 1,2'!$B$72</definedName>
    <definedName name="sub_122" localSheetId="1">'раздел 3'!#REF!</definedName>
    <definedName name="sub_122" localSheetId="2">'раздел 4'!#REF!</definedName>
    <definedName name="sub_13010" localSheetId="0">'раздел 1,2'!$A$58</definedName>
    <definedName name="sub_13010" localSheetId="1">'раздел 3'!#REF!</definedName>
    <definedName name="sub_13010" localSheetId="2">'раздел 4'!#REF!</definedName>
    <definedName name="sub_13011" localSheetId="0">'раздел 1,2'!$B$61</definedName>
    <definedName name="sub_13011" localSheetId="1">'раздел 3'!#REF!</definedName>
    <definedName name="sub_13011" localSheetId="2">'раздел 4'!#REF!</definedName>
    <definedName name="sub_13012" localSheetId="0">'раздел 1,2'!$B$73</definedName>
    <definedName name="sub_13012" localSheetId="1">'раздел 3'!#REF!</definedName>
    <definedName name="sub_13012" localSheetId="2">'раздел 4'!#REF!</definedName>
    <definedName name="sub_13013" localSheetId="0">'раздел 1,2'!$B$100</definedName>
    <definedName name="sub_13013" localSheetId="1">'раздел 3'!#REF!</definedName>
    <definedName name="sub_13013" localSheetId="2">'раздел 4'!#REF!</definedName>
    <definedName name="sub_13020" localSheetId="0">'раздел 1,2'!$B$133</definedName>
    <definedName name="sub_13020" localSheetId="1">'раздел 3'!#REF!</definedName>
    <definedName name="sub_13020" localSheetId="2">'раздел 4'!#REF!</definedName>
    <definedName name="sub_132798140" localSheetId="0">'раздел 1,2'!#REF!</definedName>
    <definedName name="sub_132798140" localSheetId="1">'раздел 3'!$B$9</definedName>
    <definedName name="sub_132798140" localSheetId="2">'раздел 4'!#REF!</definedName>
    <definedName name="sub_132892740" localSheetId="0">'раздел 1,2'!#REF!</definedName>
    <definedName name="sub_132892740" localSheetId="1">'раздел 3'!$B$57</definedName>
    <definedName name="sub_132892740" localSheetId="2">'раздел 4'!#REF!</definedName>
    <definedName name="sub_1404" localSheetId="1">'раздел 3'!#REF!</definedName>
    <definedName name="sub_1404" localSheetId="2">'раздел 4'!$B$5</definedName>
    <definedName name="sub_2100" localSheetId="0">'раздел 1,2'!$A$38</definedName>
    <definedName name="sub_2100" localSheetId="1">'раздел 3'!#REF!</definedName>
    <definedName name="sub_2100" localSheetId="2">'раздел 4'!#REF!</definedName>
    <definedName name="sub_2111" localSheetId="0">'раздел 1,2'!$B$40</definedName>
    <definedName name="sub_2111" localSheetId="1">'раздел 3'!#REF!</definedName>
    <definedName name="sub_2111" localSheetId="2">'раздел 4'!#REF!</definedName>
    <definedName name="sub_2112" localSheetId="0">'раздел 1,2'!$B$48</definedName>
    <definedName name="sub_2112" localSheetId="1">'раздел 3'!#REF!</definedName>
    <definedName name="sub_2112" localSheetId="2">'раздел 4'!#REF!</definedName>
    <definedName name="sub_2113" localSheetId="0">'раздел 1,2'!$B$51</definedName>
    <definedName name="sub_2113" localSheetId="1">'раздел 3'!#REF!</definedName>
    <definedName name="sub_2113" localSheetId="2">'раздел 4'!#REF!</definedName>
    <definedName name="sub_22" localSheetId="0">'раздел 1,2'!$B$76</definedName>
    <definedName name="sub_22" localSheetId="1">'раздел 3'!#REF!</definedName>
    <definedName name="sub_22" localSheetId="2">'раздел 4'!#REF!</definedName>
    <definedName name="sub_221" localSheetId="0">'раздел 1,2'!$B$78</definedName>
    <definedName name="sub_221" localSheetId="1">'раздел 3'!#REF!</definedName>
    <definedName name="sub_221" localSheetId="2">'раздел 4'!#REF!</definedName>
    <definedName name="sub_2210" localSheetId="0">'раздел 1,2'!$B$87</definedName>
    <definedName name="sub_2210" localSheetId="1">'раздел 3'!#REF!</definedName>
    <definedName name="sub_2210" localSheetId="2">'раздел 4'!#REF!</definedName>
    <definedName name="sub_222" localSheetId="0">'раздел 1,2'!$B$79</definedName>
    <definedName name="sub_222" localSheetId="1">'раздел 3'!#REF!</definedName>
    <definedName name="sub_222" localSheetId="2">'раздел 4'!#REF!</definedName>
    <definedName name="sub_223" localSheetId="0">'раздел 1,2'!$B$80</definedName>
    <definedName name="sub_223" localSheetId="1">'раздел 3'!#REF!</definedName>
    <definedName name="sub_223" localSheetId="2">'раздел 4'!#REF!</definedName>
    <definedName name="sub_224" localSheetId="0">'раздел 1,2'!$B$81</definedName>
    <definedName name="sub_224" localSheetId="1">'раздел 3'!#REF!</definedName>
    <definedName name="sub_224" localSheetId="2">'раздел 4'!#REF!</definedName>
    <definedName name="sub_225" localSheetId="0">'раздел 1,2'!$B$82</definedName>
    <definedName name="sub_225" localSheetId="1">'раздел 3'!#REF!</definedName>
    <definedName name="sub_225" localSheetId="2">'раздел 4'!#REF!</definedName>
    <definedName name="sub_226" localSheetId="0">'раздел 1,2'!$B$83</definedName>
    <definedName name="sub_226" localSheetId="1">'раздел 3'!#REF!</definedName>
    <definedName name="sub_226" localSheetId="2">'раздел 4'!#REF!</definedName>
    <definedName name="sub_227" localSheetId="0">'раздел 1,2'!$B$84</definedName>
    <definedName name="sub_227" localSheetId="1">'раздел 3'!#REF!</definedName>
    <definedName name="sub_227" localSheetId="2">'раздел 4'!#REF!</definedName>
    <definedName name="sub_228" localSheetId="0">'раздел 1,2'!$B$85</definedName>
    <definedName name="sub_228" localSheetId="1">'раздел 3'!#REF!</definedName>
    <definedName name="sub_228" localSheetId="2">'раздел 4'!#REF!</definedName>
    <definedName name="sub_229" localSheetId="0">'раздел 1,2'!$B$86</definedName>
    <definedName name="sub_229" localSheetId="1">'раздел 3'!#REF!</definedName>
    <definedName name="sub_229" localSheetId="2">'раздел 4'!#REF!</definedName>
    <definedName name="sub_23" localSheetId="0">'раздел 1,2'!$B$88</definedName>
    <definedName name="sub_23" localSheetId="1">'раздел 3'!#REF!</definedName>
    <definedName name="sub_23" localSheetId="2">'раздел 4'!#REF!</definedName>
    <definedName name="sub_231" localSheetId="0">'раздел 1,2'!$B$90</definedName>
    <definedName name="sub_231" localSheetId="1">'раздел 3'!#REF!</definedName>
    <definedName name="sub_231" localSheetId="2">'раздел 4'!#REF!</definedName>
    <definedName name="sub_2310" localSheetId="0">'раздел 1,2'!$B$99</definedName>
    <definedName name="sub_2310" localSheetId="1">'раздел 3'!#REF!</definedName>
    <definedName name="sub_2310" localSheetId="2">'раздел 4'!#REF!</definedName>
    <definedName name="sub_232" localSheetId="0">'раздел 1,2'!$B$91</definedName>
    <definedName name="sub_232" localSheetId="1">'раздел 3'!#REF!</definedName>
    <definedName name="sub_232" localSheetId="2">'раздел 4'!#REF!</definedName>
    <definedName name="sub_233" localSheetId="0">'раздел 1,2'!$B$92</definedName>
    <definedName name="sub_233" localSheetId="1">'раздел 3'!#REF!</definedName>
    <definedName name="sub_233" localSheetId="2">'раздел 4'!#REF!</definedName>
    <definedName name="sub_234" localSheetId="0">'раздел 1,2'!$B$93</definedName>
    <definedName name="sub_234" localSheetId="1">'раздел 3'!#REF!</definedName>
    <definedName name="sub_234" localSheetId="2">'раздел 4'!#REF!</definedName>
    <definedName name="sub_235" localSheetId="0">'раздел 1,2'!$B$94</definedName>
    <definedName name="sub_235" localSheetId="1">'раздел 3'!#REF!</definedName>
    <definedName name="sub_235" localSheetId="2">'раздел 4'!#REF!</definedName>
    <definedName name="sub_236" localSheetId="0">'раздел 1,2'!$B$95</definedName>
    <definedName name="sub_236" localSheetId="1">'раздел 3'!#REF!</definedName>
    <definedName name="sub_236" localSheetId="2">'раздел 4'!#REF!</definedName>
    <definedName name="sub_237" localSheetId="0">'раздел 1,2'!$B$96</definedName>
    <definedName name="sub_237" localSheetId="1">'раздел 3'!#REF!</definedName>
    <definedName name="sub_237" localSheetId="2">'раздел 4'!#REF!</definedName>
    <definedName name="sub_238" localSheetId="0">'раздел 1,2'!$B$97</definedName>
    <definedName name="sub_238" localSheetId="1">'раздел 3'!#REF!</definedName>
    <definedName name="sub_238" localSheetId="2">'раздел 4'!#REF!</definedName>
    <definedName name="sub_239" localSheetId="0">'раздел 1,2'!$B$98</definedName>
    <definedName name="sub_239" localSheetId="1">'раздел 3'!#REF!</definedName>
    <definedName name="sub_239" localSheetId="2">'раздел 4'!#REF!</definedName>
    <definedName name="sub_31" localSheetId="0">'раздел 1,2'!$B$102</definedName>
    <definedName name="sub_31" localSheetId="1">'раздел 3'!#REF!</definedName>
    <definedName name="sub_31" localSheetId="2">'раздел 4'!#REF!</definedName>
    <definedName name="sub_32" localSheetId="0">'раздел 1,2'!$B$103</definedName>
    <definedName name="sub_32" localSheetId="1">'раздел 3'!#REF!</definedName>
    <definedName name="sub_32" localSheetId="2">'раздел 4'!#REF!</definedName>
    <definedName name="sub_321" localSheetId="0">'раздел 1,2'!$B$105</definedName>
    <definedName name="sub_321" localSheetId="1">'раздел 3'!#REF!</definedName>
    <definedName name="sub_321" localSheetId="2">'раздел 4'!#REF!</definedName>
    <definedName name="sub_3210" localSheetId="0">'раздел 1,2'!$B$114</definedName>
    <definedName name="sub_3210" localSheetId="1">'раздел 3'!#REF!</definedName>
    <definedName name="sub_3210" localSheetId="2">'раздел 4'!#REF!</definedName>
    <definedName name="sub_3211" localSheetId="0">'раздел 1,2'!$B$115</definedName>
    <definedName name="sub_3211" localSheetId="1">'раздел 3'!#REF!</definedName>
    <definedName name="sub_3211" localSheetId="2">'раздел 4'!#REF!</definedName>
    <definedName name="sub_3212" localSheetId="0">'раздел 1,2'!$B$116</definedName>
    <definedName name="sub_3212" localSheetId="1">'раздел 3'!#REF!</definedName>
    <definedName name="sub_3212" localSheetId="2">'раздел 4'!#REF!</definedName>
    <definedName name="sub_3213" localSheetId="0">'раздел 1,2'!$B$117</definedName>
    <definedName name="sub_3213" localSheetId="1">'раздел 3'!#REF!</definedName>
    <definedName name="sub_3213" localSheetId="2">'раздел 4'!#REF!</definedName>
    <definedName name="sub_322" localSheetId="0">'раздел 1,2'!$B$106</definedName>
    <definedName name="sub_322" localSheetId="1">'раздел 3'!#REF!</definedName>
    <definedName name="sub_322" localSheetId="2">'раздел 4'!#REF!</definedName>
    <definedName name="sub_323" localSheetId="0">'раздел 1,2'!$B$107</definedName>
    <definedName name="sub_323" localSheetId="1">'раздел 3'!#REF!</definedName>
    <definedName name="sub_323" localSheetId="2">'раздел 4'!#REF!</definedName>
    <definedName name="sub_324" localSheetId="0">'раздел 1,2'!$B$108</definedName>
    <definedName name="sub_324" localSheetId="1">'раздел 3'!#REF!</definedName>
    <definedName name="sub_324" localSheetId="2">'раздел 4'!#REF!</definedName>
    <definedName name="sub_325" localSheetId="0">'раздел 1,2'!$B$109</definedName>
    <definedName name="sub_325" localSheetId="1">'раздел 3'!#REF!</definedName>
    <definedName name="sub_325" localSheetId="2">'раздел 4'!#REF!</definedName>
    <definedName name="sub_326" localSheetId="0">'раздел 1,2'!$B$110</definedName>
    <definedName name="sub_326" localSheetId="1">'раздел 3'!#REF!</definedName>
    <definedName name="sub_326" localSheetId="2">'раздел 4'!#REF!</definedName>
    <definedName name="sub_327" localSheetId="0">'раздел 1,2'!$B$111</definedName>
    <definedName name="sub_327" localSheetId="1">'раздел 3'!#REF!</definedName>
    <definedName name="sub_327" localSheetId="2">'раздел 4'!#REF!</definedName>
    <definedName name="sub_328" localSheetId="0">'раздел 1,2'!$B$112</definedName>
    <definedName name="sub_328" localSheetId="1">'раздел 3'!#REF!</definedName>
    <definedName name="sub_328" localSheetId="2">'раздел 4'!#REF!</definedName>
    <definedName name="sub_329" localSheetId="0">'раздел 1,2'!$B$113</definedName>
    <definedName name="sub_329" localSheetId="1">'раздел 3'!#REF!</definedName>
    <definedName name="sub_329" localSheetId="2">'раздел 4'!#REF!</definedName>
    <definedName name="sub_33" localSheetId="0">'раздел 1,2'!$B$118</definedName>
    <definedName name="sub_33" localSheetId="1">'раздел 3'!#REF!</definedName>
    <definedName name="sub_33" localSheetId="2">'раздел 4'!#REF!</definedName>
    <definedName name="sub_331" localSheetId="0">'раздел 1,2'!$B$120</definedName>
    <definedName name="sub_331" localSheetId="1">'раздел 3'!#REF!</definedName>
    <definedName name="sub_331" localSheetId="2">'раздел 4'!#REF!</definedName>
    <definedName name="sub_3310" localSheetId="0">'раздел 1,2'!$B$129</definedName>
    <definedName name="sub_3310" localSheetId="1">'раздел 3'!#REF!</definedName>
    <definedName name="sub_3310" localSheetId="2">'раздел 4'!#REF!</definedName>
    <definedName name="sub_3311" localSheetId="0">'раздел 1,2'!$B$130</definedName>
    <definedName name="sub_3311" localSheetId="1">'раздел 3'!#REF!</definedName>
    <definedName name="sub_3311" localSheetId="2">'раздел 4'!#REF!</definedName>
    <definedName name="sub_3312" localSheetId="0">'раздел 1,2'!$B$131</definedName>
    <definedName name="sub_3312" localSheetId="1">'раздел 3'!#REF!</definedName>
    <definedName name="sub_3312" localSheetId="2">'раздел 4'!#REF!</definedName>
    <definedName name="sub_3313" localSheetId="0">'раздел 1,2'!$B$132</definedName>
    <definedName name="sub_3313" localSheetId="1">'раздел 3'!#REF!</definedName>
    <definedName name="sub_3313" localSheetId="2">'раздел 4'!#REF!</definedName>
    <definedName name="sub_332" localSheetId="0">'раздел 1,2'!$B$121</definedName>
    <definedName name="sub_332" localSheetId="1">'раздел 3'!#REF!</definedName>
    <definedName name="sub_332" localSheetId="2">'раздел 4'!#REF!</definedName>
    <definedName name="sub_333" localSheetId="0">'раздел 1,2'!$B$122</definedName>
    <definedName name="sub_333" localSheetId="1">'раздел 3'!#REF!</definedName>
    <definedName name="sub_333" localSheetId="2">'раздел 4'!#REF!</definedName>
    <definedName name="sub_334" localSheetId="0">'раздел 1,2'!$B$123</definedName>
    <definedName name="sub_334" localSheetId="1">'раздел 3'!#REF!</definedName>
    <definedName name="sub_334" localSheetId="2">'раздел 4'!#REF!</definedName>
    <definedName name="sub_335" localSheetId="0">'раздел 1,2'!$B$124</definedName>
    <definedName name="sub_335" localSheetId="1">'раздел 3'!#REF!</definedName>
    <definedName name="sub_335" localSheetId="2">'раздел 4'!#REF!</definedName>
    <definedName name="sub_336" localSheetId="0">'раздел 1,2'!$B$125</definedName>
    <definedName name="sub_336" localSheetId="1">'раздел 3'!#REF!</definedName>
    <definedName name="sub_336" localSheetId="2">'раздел 4'!#REF!</definedName>
    <definedName name="sub_337" localSheetId="0">'раздел 1,2'!$B$126</definedName>
    <definedName name="sub_337" localSheetId="1">'раздел 3'!#REF!</definedName>
    <definedName name="sub_337" localSheetId="2">'раздел 4'!#REF!</definedName>
    <definedName name="sub_338" localSheetId="0">'раздел 1,2'!$B$127</definedName>
    <definedName name="sub_338" localSheetId="1">'раздел 3'!#REF!</definedName>
    <definedName name="sub_338" localSheetId="2">'раздел 4'!#REF!</definedName>
    <definedName name="sub_339" localSheetId="0">'раздел 1,2'!$B$128</definedName>
    <definedName name="sub_339" localSheetId="1">'раздел 3'!#REF!</definedName>
    <definedName name="sub_339" localSheetId="2">'раздел 4'!#REF!</definedName>
  </definedNames>
  <calcPr fullCalcOnLoad="1"/>
</workbook>
</file>

<file path=xl/sharedStrings.xml><?xml version="1.0" encoding="utf-8"?>
<sst xmlns="http://schemas.openxmlformats.org/spreadsheetml/2006/main" count="245" uniqueCount="226">
  <si>
    <t>Оплата труда и начисления на выплаты по оплате труда</t>
  </si>
  <si>
    <t>Заработная плата</t>
  </si>
  <si>
    <t xml:space="preserve"> Прочие выплаты</t>
  </si>
  <si>
    <t>суточные при служебных командировках</t>
  </si>
  <si>
    <t>компенсация на лечение</t>
  </si>
  <si>
    <t>компенсация до 3-х лет и др.</t>
  </si>
  <si>
    <t>компесация на книгоиздательскую на продукцию</t>
  </si>
  <si>
    <t>Оплата работ, услуг</t>
  </si>
  <si>
    <t xml:space="preserve"> Услуги  связи</t>
  </si>
  <si>
    <t xml:space="preserve"> Транспортные услуги</t>
  </si>
  <si>
    <t xml:space="preserve"> Коммунальные услуги</t>
  </si>
  <si>
    <t xml:space="preserve"> Оплата услуг отопления, горячего и холодного водоснабжения, предоставления газа и электроэнергии</t>
  </si>
  <si>
    <t>Оплата услуг  газоснабжения</t>
  </si>
  <si>
    <t xml:space="preserve"> Другие расходы по оплате коммунальных услуг</t>
  </si>
  <si>
    <t>Оплата услуг транспортировки тепла</t>
  </si>
  <si>
    <t>Оплата услуг транспортировки газа</t>
  </si>
  <si>
    <t>Арендная плата за пользование имуществом</t>
  </si>
  <si>
    <t xml:space="preserve">  Работы и услуги по содержанию имущества</t>
  </si>
  <si>
    <t xml:space="preserve"> Содержание в чистоте помещений, зданий, дворов, иного имущества</t>
  </si>
  <si>
    <t>Текущий ремонт</t>
  </si>
  <si>
    <t>Ремонт пожарной сигнализации</t>
  </si>
  <si>
    <t xml:space="preserve"> Ремонт тревожной  сигнализации</t>
  </si>
  <si>
    <t xml:space="preserve"> Ремонт коммунальных сетей</t>
  </si>
  <si>
    <t xml:space="preserve"> Ремонтные работы по подготовке к зиме</t>
  </si>
  <si>
    <t>Противопожарные мероприятия, связанные с содержанием имущества</t>
  </si>
  <si>
    <t xml:space="preserve"> Пусконаладочные работы</t>
  </si>
  <si>
    <t>Другие расходы по содержанию имущества</t>
  </si>
  <si>
    <t>Расходы на техническое обслуживание пожарной сигнализации</t>
  </si>
  <si>
    <t xml:space="preserve"> Расходы  на техническое обслуживание тревожной сигнализации </t>
  </si>
  <si>
    <t xml:space="preserve"> Прочие расходы по содержанию имущества </t>
  </si>
  <si>
    <t>Ремонт и техническое обслуживание оборудования и техники</t>
  </si>
  <si>
    <t>Капитальный ремонт  и реставрация нефинансовых активов</t>
  </si>
  <si>
    <t xml:space="preserve"> Капитальный ремонт прочих объектов</t>
  </si>
  <si>
    <t>Диагностика и ремонт автомобильной техники</t>
  </si>
  <si>
    <t xml:space="preserve">  Прочие работы, услуги</t>
  </si>
  <si>
    <t xml:space="preserve">  Научно - исследовательские, опытно -конструкторские, опытно-технологические, геолого-разведочные работы, услуги по типовому проектированию, проектные и изыскательские работы</t>
  </si>
  <si>
    <t xml:space="preserve"> Проектно-сметная документация на капитальный ремонт</t>
  </si>
  <si>
    <t>Проектно-сметная документация  на строительство</t>
  </si>
  <si>
    <t xml:space="preserve"> Монтажные работы</t>
  </si>
  <si>
    <t xml:space="preserve"> Типографские работы, услуги</t>
  </si>
  <si>
    <t xml:space="preserve">  Медицинские услуги и санитарно-эпидемиологические работы и услуги (не связанные с содержанием имущества)</t>
  </si>
  <si>
    <t xml:space="preserve"> Иные работы и услуги</t>
  </si>
  <si>
    <t>Экспертиза, авторский надзор</t>
  </si>
  <si>
    <t>Мероприятия по распоряжению имуществом</t>
  </si>
  <si>
    <t>Услуги банка по перечислению льгот и компенсаций</t>
  </si>
  <si>
    <t>Безвозмездные перечисления организациям</t>
  </si>
  <si>
    <t xml:space="preserve"> Безвозмездные перечисления государственным и муниципальным организациям</t>
  </si>
  <si>
    <t xml:space="preserve"> Субсидии МАУ</t>
  </si>
  <si>
    <t>"Социальное обеспечение"</t>
  </si>
  <si>
    <t xml:space="preserve"> Пособия по социальной помощи населения</t>
  </si>
  <si>
    <t>Обеспечение жильем молодых семей</t>
  </si>
  <si>
    <t>Другие выплаты по социальной помощи</t>
  </si>
  <si>
    <t>Прочие расходы</t>
  </si>
  <si>
    <t xml:space="preserve"> Уплата налогов (включаемых в состав расходов), государственных пошлин и сборов, разного рода платежей в бюджеты всех уровней</t>
  </si>
  <si>
    <t>Возмещение убытков и вреда</t>
  </si>
  <si>
    <t xml:space="preserve"> Приобретение (изготовление) подарочной и сувенирной продукции, не предназначенной для дальнейшей перепродажи</t>
  </si>
  <si>
    <t xml:space="preserve">  Представительские расходы, прием и обслуживание делегаций</t>
  </si>
  <si>
    <t xml:space="preserve"> Иные расходы</t>
  </si>
  <si>
    <t>Поступление нефинансовых активов</t>
  </si>
  <si>
    <t xml:space="preserve"> Увеличение стоимости основных средств</t>
  </si>
  <si>
    <t xml:space="preserve"> Приобретение (изготовление) основных средств</t>
  </si>
  <si>
    <t xml:space="preserve"> Увеличение стоимости материальных запасов</t>
  </si>
  <si>
    <t xml:space="preserve"> Приобретение (изготовление) материальных запасов</t>
  </si>
  <si>
    <t xml:space="preserve"> Медикаменты и перевязочные средства</t>
  </si>
  <si>
    <t xml:space="preserve"> Продукты питания</t>
  </si>
  <si>
    <t>Горюче-смазочные материалы</t>
  </si>
  <si>
    <t xml:space="preserve"> Строительные материалы</t>
  </si>
  <si>
    <t>Мягкий инвентарь</t>
  </si>
  <si>
    <t xml:space="preserve"> Прочие материальные запасы</t>
  </si>
  <si>
    <t>Оплата услуг отопления, ГВС</t>
  </si>
  <si>
    <t>Оплата потребления электрической энергии</t>
  </si>
  <si>
    <t>Оплата холодного водоснабжения, водоотведения</t>
  </si>
  <si>
    <t>Начисления на выплаты по оплате труда</t>
  </si>
  <si>
    <t>Текущий ремонт зданий и сооружений</t>
  </si>
  <si>
    <t>Услуги по страхованию</t>
  </si>
  <si>
    <t>Услуги в области информационных технологий</t>
  </si>
  <si>
    <t>УТВЕРЖДАЮ</t>
  </si>
  <si>
    <t>_________________________________________________</t>
  </si>
  <si>
    <t>(подпись)   (расшифровка подписи)</t>
  </si>
  <si>
    <t>План</t>
  </si>
  <si>
    <t>I. Сведения о деятельности муниципального учреждения</t>
  </si>
  <si>
    <t>1.1. Цели деятельности муниципального учреждения:</t>
  </si>
  <si>
    <t>1.2. Виды деятельности муниципального учреждения:</t>
  </si>
  <si>
    <t>1.3. Перечень услуг (работ), осуществляемых на платной основе:</t>
  </si>
  <si>
    <t>II. Показатели финансового состояния муниципального учреждения</t>
  </si>
  <si>
    <t>Наименование показателя</t>
  </si>
  <si>
    <t>Сумма</t>
  </si>
  <si>
    <t>I. Нефинансовые активы, всего:</t>
  </si>
  <si>
    <t>из них:</t>
  </si>
  <si>
    <t>1.1. Общая балансовая стоимость недвижимого имущества, всего</t>
  </si>
  <si>
    <t>в том числе: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</si>
  <si>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</si>
  <si>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 за счет выделенных собственником имущества учреждения средств</t>
  </si>
  <si>
    <t>1.1.3.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</si>
  <si>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 Остаточная стоимость недвижимого имущества</t>
  </si>
  <si>
    <t>1.2. Общая балансовая стоимость движимого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</si>
  <si>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</si>
  <si>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</si>
  <si>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</si>
  <si>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бюджета</t>
  </si>
  <si>
    <t>2.2. Дебиторская задолженность по выданным авансам, полученным за счет средств бюджета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</si>
  <si>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</si>
  <si>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</si>
  <si>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</si>
  <si>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</si>
  <si>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</si>
  <si>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</si>
  <si>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</si>
  <si>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</si>
  <si>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</si>
  <si>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</si>
  <si>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</si>
  <si>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</si>
  <si>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</si>
  <si>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</si>
  <si>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</si>
  <si>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</si>
  <si>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</si>
  <si>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</si>
  <si>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</si>
  <si>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</si>
  <si>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</si>
  <si>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</si>
  <si>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</si>
  <si>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</si>
  <si>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</si>
  <si>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</si>
  <si>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</si>
  <si>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</si>
  <si>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</si>
  <si>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</si>
  <si>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</si>
  <si>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</si>
  <si>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</si>
  <si>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</si>
  <si>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</si>
  <si>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</si>
  <si>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</si>
  <si>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</si>
  <si>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</si>
  <si>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</si>
  <si>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</si>
  <si>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</si>
  <si>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</si>
  <si>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</si>
  <si>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</si>
  <si>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</si>
  <si>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непроизводственных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</si>
  <si>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</si>
  <si>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</si>
  <si>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</si>
  <si>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</si>
  <si>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 xml:space="preserve">III. Показатели по поступлениям и выплатам муниципального учреждения </t>
  </si>
  <si>
    <t>в том числе</t>
  </si>
  <si>
    <t>Всего первый год планового периода 2014 года</t>
  </si>
  <si>
    <t>операции по лицевым счетам, открытым в органах Федерального казначейства</t>
  </si>
  <si>
    <t>операции по счетам, открытым в кредитных организациях</t>
  </si>
  <si>
    <t>Планируемый остаток средств на начало планируемого года</t>
  </si>
  <si>
    <t>Поступления, всего:</t>
  </si>
  <si>
    <t>Субсидии на выполнение  государственного задания</t>
  </si>
  <si>
    <t>Целевые субсидии</t>
  </si>
  <si>
    <t>Бюджетные инвестиции</t>
  </si>
  <si>
    <t>Услуга N 1</t>
  </si>
  <si>
    <t>Услуга N 2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</si>
  <si>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</si>
  <si>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</si>
  <si>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</si>
  <si>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</si>
  <si>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(наименование должности лица,утверждающего документ)</t>
  </si>
  <si>
    <t>КОДЫ</t>
  </si>
  <si>
    <t xml:space="preserve">                                               </t>
  </si>
  <si>
    <t>Форма по КФД</t>
  </si>
  <si>
    <t>по ОКПО</t>
  </si>
  <si>
    <t>по ОКЕИ</t>
  </si>
  <si>
    <t xml:space="preserve">Единица измерения: руб.  </t>
  </si>
  <si>
    <t xml:space="preserve">ИНН/КПП     </t>
  </si>
  <si>
    <t>функции и полномочия учредителя</t>
  </si>
  <si>
    <t>муниципального учреждения</t>
  </si>
  <si>
    <t>Поступление финансовых активов, всего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</si>
  <si>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</si>
  <si>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</si>
  <si>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</si>
  <si>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 xml:space="preserve">Увеличение стоимости ценных бумаг, кроме акций и иных форм участия </t>
  </si>
  <si>
    <t xml:space="preserve">IV. Мероприятия стратегического развития  муниципального учреждения </t>
  </si>
  <si>
    <t>N п/п</t>
  </si>
  <si>
    <t>задача</t>
  </si>
  <si>
    <t>мероприятие</t>
  </si>
  <si>
    <t>плановый результат</t>
  </si>
  <si>
    <t>срок исполнения</t>
  </si>
  <si>
    <t>Руководитель муниципального</t>
  </si>
  <si>
    <t>(уполномоченное лицо)                          (подпись)   (расшифровка подписи)</t>
  </si>
  <si>
    <t xml:space="preserve">Главный бухгалтер </t>
  </si>
  <si>
    <t xml:space="preserve">                                                                  (подпись)   (расшифровка подписи)</t>
  </si>
  <si>
    <t xml:space="preserve">                                                                 (подпись)   (расшифровка подписи)</t>
  </si>
  <si>
    <t>"_____"_______________20____г.</t>
  </si>
  <si>
    <t>Поступления от оказания муниципальным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</si>
  <si>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Приложение №2 к приказу №1271 от 01.12.2011г.</t>
  </si>
  <si>
    <r>
      <t xml:space="preserve">учреждения                                         </t>
    </r>
    <r>
      <rPr>
        <b/>
        <sz val="9"/>
        <color indexed="8"/>
        <rFont val="Times New Roman"/>
        <family val="1"/>
      </rPr>
      <t xml:space="preserve">средняя общеобразовательная школа №36     </t>
    </r>
    <r>
      <rPr>
        <sz val="9"/>
        <color indexed="8"/>
        <rFont val="Times New Roman"/>
        <family val="1"/>
      </rPr>
      <t xml:space="preserve">                             </t>
    </r>
  </si>
  <si>
    <r>
      <t xml:space="preserve">Наименование муниципального     </t>
    </r>
    <r>
      <rPr>
        <b/>
        <sz val="9"/>
        <color indexed="8"/>
        <rFont val="Times New Roman"/>
        <family val="1"/>
      </rPr>
      <t>муниципальное общеобразовательное учреждение средняя общеобразовательная школа №36</t>
    </r>
    <r>
      <rPr>
        <sz val="9"/>
        <color indexed="8"/>
        <rFont val="Times New Roman"/>
        <family val="1"/>
      </rPr>
      <t xml:space="preserve">           </t>
    </r>
  </si>
  <si>
    <t>6154034995 / 615401001</t>
  </si>
  <si>
    <r>
      <t>Адрес фактического местонахождения</t>
    </r>
    <r>
      <rPr>
        <b/>
        <sz val="9"/>
        <color indexed="8"/>
        <rFont val="Times New Roman"/>
        <family val="1"/>
      </rPr>
      <t xml:space="preserve">          347939 г.Таганрог,ул.Пархоменко 23</t>
    </r>
  </si>
  <si>
    <t>создание благоприятных условий для разностороннего развития личности;</t>
  </si>
  <si>
    <t>формирование общей культуры личности обучающихся на основе усвоения обязательного минимума содержания образовательных программ, их адаптация к жизни в обществе ;</t>
  </si>
  <si>
    <t>получение обучающимися качественного общего образования, позволяющего самоопределиться и самореализоваться в изменяющихся социально - экономических условиях;</t>
  </si>
  <si>
    <t>обеспечение условий для получения образования обучающихся с проблемами в учении и поведении в соответствии с государственными образовательными стандартами в нормативные сроки ;</t>
  </si>
  <si>
    <t>создание основы для осознанного выбора и последующего освоения профессиональных  образовательных программ ;</t>
  </si>
  <si>
    <t>воспитание гражданственности ,трудолюбия, уважения к правам и свободам человека, любви к окружающей природе, Родине, семье;</t>
  </si>
  <si>
    <t>охрана и укрепление здоровья обучающихся, формирование здорового образа жизни.</t>
  </si>
  <si>
    <t>образовательная дятельность, в том числе дополнительные образовательные программы, дополнительные образовательные услуги, в том числе платные, за пределами основных образовательных программ;</t>
  </si>
  <si>
    <t>предпринимательская и иная, приносящая доход деятельность</t>
  </si>
  <si>
    <t>учреждения                                       _______________________________Сирота Л.И.</t>
  </si>
  <si>
    <t>муниципального учреждения           ____________________________Белоконь О.Б.</t>
  </si>
  <si>
    <t>тел. _33-74-43</t>
  </si>
  <si>
    <t>Исполнитель                                     _______________________Белоконь О.Б.</t>
  </si>
  <si>
    <t xml:space="preserve">      нет</t>
  </si>
  <si>
    <t xml:space="preserve">всестороннее  удовлетворение  образовательных  потребностей учащихся;улучшения качества образовательного процесса в школе;
- привлечения в бюджет школы дополнительных финансовых средств.
</t>
  </si>
  <si>
    <r>
      <t xml:space="preserve">Наименование органа, осуществляющего         </t>
    </r>
    <r>
      <rPr>
        <b/>
        <sz val="9"/>
        <color indexed="8"/>
        <rFont val="Times New Roman"/>
        <family val="1"/>
      </rPr>
      <t>Управление образования г.Таганрога</t>
    </r>
  </si>
  <si>
    <t>Всего на очередной финансовый 2013 год</t>
  </si>
  <si>
    <t>Всего первый год планового периода 2015 года</t>
  </si>
  <si>
    <t xml:space="preserve"> увеличение     объема предоставления  платных услуг</t>
  </si>
  <si>
    <t xml:space="preserve"> увеличение объема оказания образовательных услуг сверх основной образовательной программы, гарантированной государственным стандартом.</t>
  </si>
  <si>
    <t>финансово-хозяйственной деятельности на 2014 год и плановый период 2015 и 2016 годов.</t>
  </si>
  <si>
    <t>"_01"  января__2014г.</t>
  </si>
  <si>
    <t xml:space="preserve">          "_01"___01_____2014 г.                   Дата</t>
  </si>
  <si>
    <t>сентябрь 2014года</t>
  </si>
  <si>
    <r>
      <t xml:space="preserve">                                                                и.о. </t>
    </r>
    <r>
      <rPr>
        <u val="single"/>
        <sz val="8"/>
        <color indexed="8"/>
        <rFont val="Times New Roman"/>
        <family val="1"/>
      </rPr>
      <t>Начальника Управления образования г.Таганрога    __________     Е.Б.Поляниченко</t>
    </r>
    <r>
      <rPr>
        <sz val="8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</si>
</sst>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sz val="9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ourier New"/>
      <family val="3"/>
    </font>
    <font>
      <b/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Calibri"/>
      <family val="2"/>
    </font>
    <font>
      <sz val="8"/>
      <color indexed="12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Times New Roman"/>
      <family val="1"/>
    </font>
    <font>
      <u val="single"/>
      <sz val="11"/>
      <color indexed="36"/>
      <name val="Calibri"/>
      <family val="2"/>
    </font>
    <font>
      <sz val="9"/>
      <color indexed="8"/>
      <name val="Calibri"/>
      <family val="2"/>
    </font>
    <font>
      <sz val="14"/>
      <color indexed="8"/>
      <name val="Times New Roman"/>
      <family val="1"/>
    </font>
    <font>
      <sz val="8"/>
      <name val="Times New Roman"/>
      <family val="1"/>
    </font>
    <font>
      <u val="single"/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/>
      <right style="medium"/>
      <top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/>
      <right style="medium"/>
      <top/>
      <bottom>
        <color indexed="63"/>
      </bottom>
    </border>
    <border>
      <left/>
      <right style="medium"/>
      <top>
        <color indexed="63"/>
      </top>
      <bottom style="medium"/>
    </border>
    <border>
      <left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3" fillId="0" borderId="11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5" fillId="22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5" fillId="22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22" borderId="10" xfId="0" applyFont="1" applyFill="1" applyBorder="1" applyAlignment="1">
      <alignment horizontal="left" wrapText="1"/>
    </xf>
    <xf numFmtId="0" fontId="5" fillId="22" borderId="10" xfId="0" applyFont="1" applyFill="1" applyBorder="1" applyAlignment="1">
      <alignment horizontal="left" wrapText="1"/>
    </xf>
    <xf numFmtId="0" fontId="7" fillId="22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22" borderId="10" xfId="0" applyFont="1" applyFill="1" applyBorder="1" applyAlignment="1">
      <alignment horizontal="justify"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2" xfId="0" applyFont="1" applyFill="1" applyBorder="1" applyAlignment="1">
      <alignment horizontal="left" wrapText="1"/>
    </xf>
    <xf numFmtId="0" fontId="10" fillId="0" borderId="10" xfId="42" applyFont="1" applyBorder="1" applyAlignment="1" applyProtection="1">
      <alignment horizontal="justify" vertical="top" wrapText="1"/>
      <protection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Alignment="1">
      <alignment/>
    </xf>
    <xf numFmtId="0" fontId="28" fillId="0" borderId="0" xfId="0" applyFont="1" applyAlignment="1">
      <alignment horizontal="right"/>
    </xf>
    <xf numFmtId="0" fontId="26" fillId="0" borderId="10" xfId="0" applyFont="1" applyBorder="1" applyAlignment="1">
      <alignment/>
    </xf>
    <xf numFmtId="0" fontId="1" fillId="0" borderId="0" xfId="0" applyFont="1" applyAlignment="1">
      <alignment horizontal="justify" wrapText="1"/>
    </xf>
    <xf numFmtId="2" fontId="3" fillId="0" borderId="10" xfId="0" applyNumberFormat="1" applyFont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2" fontId="3" fillId="22" borderId="10" xfId="0" applyNumberFormat="1" applyFont="1" applyFill="1" applyBorder="1" applyAlignment="1">
      <alignment horizontal="justify" vertical="top" wrapText="1"/>
    </xf>
    <xf numFmtId="2" fontId="0" fillId="0" borderId="10" xfId="0" applyNumberFormat="1" applyBorder="1" applyAlignment="1">
      <alignment/>
    </xf>
    <xf numFmtId="2" fontId="0" fillId="22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3" fillId="0" borderId="10" xfId="0" applyNumberFormat="1" applyFont="1" applyFill="1" applyBorder="1" applyAlignment="1">
      <alignment horizontal="justify" vertical="top" wrapText="1"/>
    </xf>
    <xf numFmtId="0" fontId="31" fillId="0" borderId="0" xfId="0" applyFont="1" applyAlignment="1">
      <alignment horizontal="justify" vertical="top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/>
    </xf>
    <xf numFmtId="0" fontId="3" fillId="0" borderId="18" xfId="0" applyFont="1" applyBorder="1" applyAlignment="1">
      <alignment horizontal="justify" vertical="top" wrapText="1"/>
    </xf>
    <xf numFmtId="0" fontId="0" fillId="0" borderId="10" xfId="0" applyBorder="1" applyAlignment="1">
      <alignment/>
    </xf>
    <xf numFmtId="0" fontId="3" fillId="0" borderId="19" xfId="0" applyFont="1" applyBorder="1" applyAlignment="1">
      <alignment horizontal="justify" vertical="top" wrapText="1"/>
    </xf>
    <xf numFmtId="2" fontId="32" fillId="22" borderId="10" xfId="0" applyNumberFormat="1" applyFont="1" applyFill="1" applyBorder="1" applyAlignment="1">
      <alignment horizontal="justify" vertical="top" wrapText="1"/>
    </xf>
    <xf numFmtId="2" fontId="3" fillId="22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2" fillId="0" borderId="10" xfId="0" applyNumberFormat="1" applyFont="1" applyFill="1" applyBorder="1" applyAlignment="1">
      <alignment/>
    </xf>
    <xf numFmtId="2" fontId="32" fillId="22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2" fontId="3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justify" vertical="top" wrapText="1"/>
    </xf>
    <xf numFmtId="14" fontId="30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32" fillId="0" borderId="10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2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garantf1://3000000.0/" TargetMode="External" /><Relationship Id="rId2" Type="http://schemas.openxmlformats.org/officeDocument/2006/relationships/hyperlink" Target="garantf1://3000000.0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2"/>
  <sheetViews>
    <sheetView tabSelected="1" view="pageLayout" zoomScale="0" zoomScalePageLayoutView="0" workbookViewId="0" topLeftCell="A1">
      <selection activeCell="E16" sqref="E16"/>
    </sheetView>
  </sheetViews>
  <sheetFormatPr defaultColWidth="9.140625" defaultRowHeight="15"/>
  <cols>
    <col min="1" max="1" width="10.8515625" style="0" customWidth="1"/>
    <col min="2" max="2" width="54.7109375" style="0" customWidth="1"/>
    <col min="3" max="3" width="15.28125" style="0" customWidth="1"/>
    <col min="4" max="4" width="10.57421875" style="0" customWidth="1"/>
    <col min="6" max="7" width="10.421875" style="0" customWidth="1"/>
    <col min="9" max="9" width="11.57421875" style="0" customWidth="1"/>
    <col min="10" max="10" width="10.28125" style="0" customWidth="1"/>
  </cols>
  <sheetData>
    <row r="1" spans="3:4" ht="15">
      <c r="C1" s="41" t="s">
        <v>196</v>
      </c>
      <c r="D1" s="41"/>
    </row>
    <row r="3" spans="2:4" ht="15">
      <c r="B3" s="2"/>
      <c r="C3" s="40" t="s">
        <v>76</v>
      </c>
      <c r="D3" s="2"/>
    </row>
    <row r="4" ht="19.5" customHeight="1">
      <c r="B4" s="3"/>
    </row>
    <row r="5" spans="2:5" ht="15" customHeight="1">
      <c r="B5" s="78" t="s">
        <v>225</v>
      </c>
      <c r="C5" s="78"/>
      <c r="D5" s="78"/>
      <c r="E5" s="78"/>
    </row>
    <row r="6" ht="9.75" customHeight="1">
      <c r="C6" s="2" t="s">
        <v>168</v>
      </c>
    </row>
    <row r="7" ht="9" customHeight="1">
      <c r="C7" s="2"/>
    </row>
    <row r="8" ht="15.75" customHeight="1" hidden="1">
      <c r="C8" s="3"/>
    </row>
    <row r="9" ht="14.25" customHeight="1">
      <c r="C9" s="2" t="s">
        <v>77</v>
      </c>
    </row>
    <row r="10" ht="11.25" customHeight="1">
      <c r="C10" s="2" t="s">
        <v>78</v>
      </c>
    </row>
    <row r="11" ht="15" customHeight="1">
      <c r="C11" s="3"/>
    </row>
    <row r="12" ht="21.75" customHeight="1">
      <c r="C12" s="2" t="s">
        <v>222</v>
      </c>
    </row>
    <row r="13" ht="15">
      <c r="B13" s="2"/>
    </row>
    <row r="14" spans="1:5" ht="15">
      <c r="A14" s="79" t="s">
        <v>79</v>
      </c>
      <c r="B14" s="79"/>
      <c r="C14" s="79"/>
      <c r="D14" s="79"/>
      <c r="E14" s="22"/>
    </row>
    <row r="15" spans="1:5" ht="15">
      <c r="A15" s="79" t="s">
        <v>221</v>
      </c>
      <c r="B15" s="79"/>
      <c r="C15" s="79"/>
      <c r="D15" s="79"/>
      <c r="E15" s="22"/>
    </row>
    <row r="16" ht="15">
      <c r="B16" s="5"/>
    </row>
    <row r="17" ht="15" hidden="1"/>
    <row r="18" ht="15">
      <c r="B18" s="6"/>
    </row>
    <row r="19" spans="2:4" ht="15">
      <c r="B19" s="6" t="s">
        <v>170</v>
      </c>
      <c r="D19" s="24" t="s">
        <v>169</v>
      </c>
    </row>
    <row r="20" spans="2:4" ht="15">
      <c r="B20" s="26"/>
      <c r="C20" s="27" t="s">
        <v>171</v>
      </c>
      <c r="D20" s="1"/>
    </row>
    <row r="21" spans="2:4" ht="15">
      <c r="B21" s="80" t="s">
        <v>223</v>
      </c>
      <c r="C21" s="81"/>
      <c r="D21" s="75">
        <v>41640</v>
      </c>
    </row>
    <row r="22" spans="2:4" ht="15">
      <c r="B22" s="26"/>
      <c r="C22" s="25"/>
      <c r="D22" s="1"/>
    </row>
    <row r="23" spans="2:4" ht="15">
      <c r="B23" s="26"/>
      <c r="C23" s="25"/>
      <c r="D23" s="1"/>
    </row>
    <row r="24" spans="1:4" ht="15">
      <c r="A24" s="30" t="s">
        <v>198</v>
      </c>
      <c r="B24" s="30"/>
      <c r="C24" s="27" t="s">
        <v>172</v>
      </c>
      <c r="D24" s="43">
        <v>27162015</v>
      </c>
    </row>
    <row r="25" spans="1:4" ht="15">
      <c r="A25" s="30" t="s">
        <v>197</v>
      </c>
      <c r="B25" s="30"/>
      <c r="C25" s="27"/>
      <c r="D25" s="1"/>
    </row>
    <row r="26" spans="1:4" ht="15">
      <c r="A26" s="31"/>
      <c r="B26" s="32"/>
      <c r="C26" s="27"/>
      <c r="D26" s="1"/>
    </row>
    <row r="27" spans="1:4" ht="15">
      <c r="A27" s="31"/>
      <c r="B27" s="42"/>
      <c r="C27" s="27"/>
      <c r="D27" s="1"/>
    </row>
    <row r="28" spans="1:4" ht="15">
      <c r="A28" s="31" t="s">
        <v>175</v>
      </c>
      <c r="B28" s="42" t="s">
        <v>199</v>
      </c>
      <c r="C28" s="25"/>
      <c r="D28" s="1"/>
    </row>
    <row r="29" spans="1:4" ht="15">
      <c r="A29" s="31" t="s">
        <v>174</v>
      </c>
      <c r="B29" s="32"/>
      <c r="C29" s="27" t="s">
        <v>173</v>
      </c>
      <c r="D29" s="1">
        <v>643</v>
      </c>
    </row>
    <row r="30" spans="1:2" ht="15">
      <c r="A30" s="31"/>
      <c r="B30" s="29"/>
    </row>
    <row r="31" spans="1:2" ht="15">
      <c r="A31" s="82" t="s">
        <v>216</v>
      </c>
      <c r="B31" s="82"/>
    </row>
    <row r="32" spans="1:3" ht="15">
      <c r="A32" s="82" t="s">
        <v>176</v>
      </c>
      <c r="B32" s="82"/>
      <c r="C32" s="23"/>
    </row>
    <row r="33" spans="1:2" ht="15">
      <c r="A33" s="31"/>
      <c r="B33" s="29"/>
    </row>
    <row r="34" spans="1:2" ht="15">
      <c r="A34" s="82" t="s">
        <v>200</v>
      </c>
      <c r="B34" s="83"/>
    </row>
    <row r="35" spans="1:2" ht="15">
      <c r="A35" s="82" t="s">
        <v>177</v>
      </c>
      <c r="B35" s="82"/>
    </row>
    <row r="36" spans="1:2" ht="15">
      <c r="A36" s="31"/>
      <c r="B36" s="29"/>
    </row>
    <row r="37" ht="15">
      <c r="B37" s="5"/>
    </row>
    <row r="38" spans="1:5" ht="15">
      <c r="A38" s="79" t="s">
        <v>80</v>
      </c>
      <c r="B38" s="79"/>
      <c r="C38" s="79"/>
      <c r="D38" s="79"/>
      <c r="E38" s="28"/>
    </row>
    <row r="39" ht="15">
      <c r="B39" s="5"/>
    </row>
    <row r="40" ht="15">
      <c r="B40" s="29" t="s">
        <v>81</v>
      </c>
    </row>
    <row r="41" ht="24.75">
      <c r="B41" s="44" t="s">
        <v>201</v>
      </c>
    </row>
    <row r="42" ht="36.75">
      <c r="B42" s="44" t="s">
        <v>202</v>
      </c>
    </row>
    <row r="43" ht="36.75">
      <c r="B43" s="44" t="s">
        <v>203</v>
      </c>
    </row>
    <row r="44" ht="36.75">
      <c r="B44" s="44" t="s">
        <v>204</v>
      </c>
    </row>
    <row r="45" ht="24.75">
      <c r="B45" s="44" t="s">
        <v>205</v>
      </c>
    </row>
    <row r="46" ht="24.75">
      <c r="B46" s="44" t="s">
        <v>206</v>
      </c>
    </row>
    <row r="47" ht="24.75">
      <c r="B47" s="44" t="s">
        <v>207</v>
      </c>
    </row>
    <row r="48" ht="15">
      <c r="B48" s="29" t="s">
        <v>82</v>
      </c>
    </row>
    <row r="49" ht="48.75">
      <c r="B49" s="29" t="s">
        <v>208</v>
      </c>
    </row>
    <row r="50" ht="15">
      <c r="B50" s="29" t="s">
        <v>209</v>
      </c>
    </row>
    <row r="51" ht="15">
      <c r="B51" s="29" t="s">
        <v>83</v>
      </c>
    </row>
    <row r="52" ht="15">
      <c r="B52" s="29" t="s">
        <v>214</v>
      </c>
    </row>
    <row r="53" ht="15" hidden="1">
      <c r="B53" s="29"/>
    </row>
    <row r="54" ht="15" hidden="1">
      <c r="B54" s="29"/>
    </row>
    <row r="55" ht="15" hidden="1">
      <c r="B55" s="29"/>
    </row>
    <row r="56" ht="15" hidden="1">
      <c r="B56" s="29"/>
    </row>
    <row r="57" ht="15">
      <c r="B57" s="29"/>
    </row>
    <row r="58" spans="1:4" ht="15">
      <c r="A58" s="79" t="s">
        <v>84</v>
      </c>
      <c r="B58" s="79"/>
      <c r="C58" s="79"/>
      <c r="D58" s="79"/>
    </row>
    <row r="59" ht="15">
      <c r="B59" s="5"/>
    </row>
    <row r="60" spans="2:3" ht="15">
      <c r="B60" s="8" t="s">
        <v>85</v>
      </c>
      <c r="C60" s="8" t="s">
        <v>86</v>
      </c>
    </row>
    <row r="61" spans="2:3" ht="15">
      <c r="B61" s="9" t="s">
        <v>87</v>
      </c>
      <c r="C61" s="9">
        <v>67780381.88</v>
      </c>
    </row>
    <row r="62" spans="2:3" ht="15">
      <c r="B62" s="9" t="s">
        <v>88</v>
      </c>
      <c r="C62" s="9"/>
    </row>
    <row r="63" spans="2:3" ht="15">
      <c r="B63" s="9" t="s">
        <v>89</v>
      </c>
      <c r="C63" s="9">
        <v>53562979.72</v>
      </c>
    </row>
    <row r="64" spans="2:3" ht="15">
      <c r="B64" s="9" t="s">
        <v>90</v>
      </c>
      <c r="C64" s="9"/>
    </row>
    <row r="65" spans="2:3" ht="22.5">
      <c r="B65" s="9" t="s">
        <v>91</v>
      </c>
      <c r="C65" s="9">
        <v>53562979.72</v>
      </c>
    </row>
    <row r="66" spans="2:3" ht="33.75">
      <c r="B66" s="9" t="s">
        <v>92</v>
      </c>
      <c r="C66" s="9"/>
    </row>
    <row r="67" spans="2:3" ht="33.75">
      <c r="B67" s="9" t="s">
        <v>93</v>
      </c>
      <c r="C67" s="9"/>
    </row>
    <row r="68" spans="2:3" ht="15">
      <c r="B68" s="9" t="s">
        <v>94</v>
      </c>
      <c r="C68" s="9">
        <v>42172624.7</v>
      </c>
    </row>
    <row r="69" spans="2:3" ht="15">
      <c r="B69" s="9" t="s">
        <v>95</v>
      </c>
      <c r="C69" s="9">
        <v>14217402.16</v>
      </c>
    </row>
    <row r="70" spans="2:3" ht="15">
      <c r="B70" s="9" t="s">
        <v>90</v>
      </c>
      <c r="C70" s="9"/>
    </row>
    <row r="71" spans="2:3" ht="15">
      <c r="B71" s="9" t="s">
        <v>96</v>
      </c>
      <c r="C71" s="9">
        <v>8003530.64</v>
      </c>
    </row>
    <row r="72" spans="2:3" ht="15">
      <c r="B72" s="9" t="s">
        <v>97</v>
      </c>
      <c r="C72" s="46">
        <v>2705588.17</v>
      </c>
    </row>
    <row r="73" spans="2:3" ht="15">
      <c r="B73" s="9" t="s">
        <v>98</v>
      </c>
      <c r="C73" s="45"/>
    </row>
    <row r="74" spans="2:3" ht="15">
      <c r="B74" s="9" t="s">
        <v>88</v>
      </c>
      <c r="C74" s="45"/>
    </row>
    <row r="75" spans="2:3" ht="22.5">
      <c r="B75" s="9" t="s">
        <v>99</v>
      </c>
      <c r="C75" s="45"/>
    </row>
    <row r="76" spans="2:3" ht="22.5">
      <c r="B76" s="9" t="s">
        <v>100</v>
      </c>
      <c r="C76" s="45">
        <v>19703.41</v>
      </c>
    </row>
    <row r="77" spans="2:3" ht="15">
      <c r="B77" s="9" t="s">
        <v>90</v>
      </c>
      <c r="C77" s="45"/>
    </row>
    <row r="78" spans="2:3" ht="15">
      <c r="B78" s="9" t="s">
        <v>101</v>
      </c>
      <c r="C78" s="45"/>
    </row>
    <row r="79" spans="2:3" ht="15">
      <c r="B79" s="9" t="s">
        <v>102</v>
      </c>
      <c r="C79" s="45"/>
    </row>
    <row r="80" spans="2:3" ht="15">
      <c r="B80" s="9" t="s">
        <v>103</v>
      </c>
      <c r="C80" s="45"/>
    </row>
    <row r="81" spans="2:3" ht="15">
      <c r="B81" s="9" t="s">
        <v>104</v>
      </c>
      <c r="C81" s="45"/>
    </row>
    <row r="82" spans="2:3" ht="15">
      <c r="B82" s="9" t="s">
        <v>105</v>
      </c>
      <c r="C82" s="45">
        <v>19703.41</v>
      </c>
    </row>
    <row r="83" spans="2:3" ht="15">
      <c r="B83" s="9" t="s">
        <v>106</v>
      </c>
      <c r="C83" s="45"/>
    </row>
    <row r="84" spans="2:3" ht="15">
      <c r="B84" s="9" t="s">
        <v>107</v>
      </c>
      <c r="C84" s="45"/>
    </row>
    <row r="85" spans="2:3" ht="15">
      <c r="B85" s="9" t="s">
        <v>108</v>
      </c>
      <c r="C85" s="45"/>
    </row>
    <row r="86" spans="2:3" ht="15">
      <c r="B86" s="9" t="s">
        <v>109</v>
      </c>
      <c r="C86" s="45"/>
    </row>
    <row r="87" spans="2:3" ht="15">
      <c r="B87" s="9" t="s">
        <v>110</v>
      </c>
      <c r="C87" s="45"/>
    </row>
    <row r="88" spans="2:3" ht="22.5">
      <c r="B88" s="9" t="s">
        <v>111</v>
      </c>
      <c r="C88" s="45"/>
    </row>
    <row r="89" spans="2:3" ht="15">
      <c r="B89" s="9" t="s">
        <v>90</v>
      </c>
      <c r="C89" s="9"/>
    </row>
    <row r="90" spans="2:3" ht="15">
      <c r="B90" s="9" t="s">
        <v>112</v>
      </c>
      <c r="C90" s="9"/>
    </row>
    <row r="91" spans="2:3" ht="15">
      <c r="B91" s="9" t="s">
        <v>113</v>
      </c>
      <c r="C91" s="9"/>
    </row>
    <row r="92" spans="2:3" ht="15">
      <c r="B92" s="9" t="s">
        <v>114</v>
      </c>
      <c r="C92" s="9"/>
    </row>
    <row r="93" spans="2:3" ht="15">
      <c r="B93" s="9" t="s">
        <v>115</v>
      </c>
      <c r="C93" s="9"/>
    </row>
    <row r="94" spans="2:3" ht="15">
      <c r="B94" s="9" t="s">
        <v>116</v>
      </c>
      <c r="C94" s="9"/>
    </row>
    <row r="95" spans="2:3" ht="15">
      <c r="B95" s="9" t="s">
        <v>117</v>
      </c>
      <c r="C95" s="9"/>
    </row>
    <row r="96" spans="2:3" ht="15">
      <c r="B96" s="9" t="s">
        <v>118</v>
      </c>
      <c r="C96" s="9"/>
    </row>
    <row r="97" spans="2:3" ht="15">
      <c r="B97" s="9" t="s">
        <v>119</v>
      </c>
      <c r="C97" s="9"/>
    </row>
    <row r="98" spans="2:3" ht="15">
      <c r="B98" s="9" t="s">
        <v>120</v>
      </c>
      <c r="C98" s="9"/>
    </row>
    <row r="99" spans="2:3" ht="15">
      <c r="B99" s="9" t="s">
        <v>121</v>
      </c>
      <c r="C99" s="9"/>
    </row>
    <row r="100" spans="2:3" ht="15">
      <c r="B100" s="9" t="s">
        <v>122</v>
      </c>
      <c r="C100" s="9"/>
    </row>
    <row r="101" spans="2:3" ht="15">
      <c r="B101" s="9" t="s">
        <v>88</v>
      </c>
      <c r="C101" s="9"/>
    </row>
    <row r="102" spans="2:3" ht="15">
      <c r="B102" s="9" t="s">
        <v>123</v>
      </c>
      <c r="C102" s="9"/>
    </row>
    <row r="103" spans="2:3" ht="22.5">
      <c r="B103" s="9" t="s">
        <v>124</v>
      </c>
      <c r="C103" s="9">
        <v>900420.64</v>
      </c>
    </row>
    <row r="104" spans="2:3" ht="15">
      <c r="B104" s="9" t="s">
        <v>90</v>
      </c>
      <c r="C104" s="9"/>
    </row>
    <row r="105" spans="2:3" ht="15">
      <c r="B105" s="9" t="s">
        <v>125</v>
      </c>
      <c r="C105" s="9"/>
    </row>
    <row r="106" spans="2:3" ht="15">
      <c r="B106" s="9" t="s">
        <v>126</v>
      </c>
      <c r="C106" s="9">
        <v>3759.2</v>
      </c>
    </row>
    <row r="107" spans="2:3" ht="15">
      <c r="B107" s="9" t="s">
        <v>127</v>
      </c>
      <c r="C107" s="9">
        <v>5452.2</v>
      </c>
    </row>
    <row r="108" spans="2:3" ht="15">
      <c r="B108" s="9" t="s">
        <v>128</v>
      </c>
      <c r="C108" s="9">
        <v>303287.4</v>
      </c>
    </row>
    <row r="109" spans="2:3" ht="15">
      <c r="B109" s="9" t="s">
        <v>129</v>
      </c>
      <c r="C109" s="9">
        <v>127741.04</v>
      </c>
    </row>
    <row r="110" spans="2:3" ht="15">
      <c r="B110" s="9" t="s">
        <v>130</v>
      </c>
      <c r="C110" s="9">
        <v>386362.8</v>
      </c>
    </row>
    <row r="111" spans="2:3" ht="15">
      <c r="B111" s="9" t="s">
        <v>131</v>
      </c>
      <c r="C111" s="9"/>
    </row>
    <row r="112" spans="2:3" ht="15">
      <c r="B112" s="9" t="s">
        <v>132</v>
      </c>
      <c r="C112" s="9"/>
    </row>
    <row r="113" spans="2:3" ht="15">
      <c r="B113" s="9" t="s">
        <v>133</v>
      </c>
      <c r="C113" s="9"/>
    </row>
    <row r="114" spans="2:3" ht="15">
      <c r="B114" s="9" t="s">
        <v>134</v>
      </c>
      <c r="C114" s="9">
        <v>73818</v>
      </c>
    </row>
    <row r="115" spans="2:3" ht="15">
      <c r="B115" s="9" t="s">
        <v>135</v>
      </c>
      <c r="C115" s="9"/>
    </row>
    <row r="116" spans="2:3" ht="15">
      <c r="B116" s="9" t="s">
        <v>136</v>
      </c>
      <c r="C116" s="9"/>
    </row>
    <row r="117" spans="2:3" ht="15">
      <c r="B117" s="9" t="s">
        <v>137</v>
      </c>
      <c r="C117" s="9"/>
    </row>
    <row r="118" spans="2:3" ht="33.75">
      <c r="B118" s="9" t="s">
        <v>138</v>
      </c>
      <c r="C118" s="9"/>
    </row>
    <row r="119" spans="2:3" ht="15">
      <c r="B119" s="9" t="s">
        <v>90</v>
      </c>
      <c r="C119" s="9"/>
    </row>
    <row r="120" spans="2:3" ht="15">
      <c r="B120" s="9" t="s">
        <v>139</v>
      </c>
      <c r="C120" s="9"/>
    </row>
    <row r="121" spans="2:3" ht="15">
      <c r="B121" s="9" t="s">
        <v>140</v>
      </c>
      <c r="C121" s="9"/>
    </row>
    <row r="122" spans="2:3" ht="15">
      <c r="B122" s="9" t="s">
        <v>141</v>
      </c>
      <c r="C122" s="9"/>
    </row>
    <row r="123" spans="2:3" ht="15">
      <c r="B123" s="9" t="s">
        <v>142</v>
      </c>
      <c r="C123" s="9"/>
    </row>
    <row r="124" spans="2:3" ht="15">
      <c r="B124" s="9" t="s">
        <v>143</v>
      </c>
      <c r="C124" s="9"/>
    </row>
    <row r="125" spans="2:3" ht="15">
      <c r="B125" s="9" t="s">
        <v>144</v>
      </c>
      <c r="C125" s="9"/>
    </row>
    <row r="126" spans="2:3" ht="15">
      <c r="B126" s="9" t="s">
        <v>145</v>
      </c>
      <c r="C126" s="9"/>
    </row>
    <row r="127" spans="2:3" ht="15">
      <c r="B127" s="9" t="s">
        <v>146</v>
      </c>
      <c r="C127" s="9"/>
    </row>
    <row r="128" spans="2:3" ht="15">
      <c r="B128" s="9" t="s">
        <v>147</v>
      </c>
      <c r="C128" s="9"/>
    </row>
    <row r="129" spans="2:3" ht="15">
      <c r="B129" s="9" t="s">
        <v>148</v>
      </c>
      <c r="C129" s="9"/>
    </row>
    <row r="130" spans="2:3" ht="15">
      <c r="B130" s="9" t="s">
        <v>149</v>
      </c>
      <c r="C130" s="9"/>
    </row>
    <row r="131" spans="2:3" ht="15">
      <c r="B131" s="9" t="s">
        <v>150</v>
      </c>
      <c r="C131" s="9"/>
    </row>
    <row r="132" spans="2:3" ht="15">
      <c r="B132" s="9" t="s">
        <v>151</v>
      </c>
      <c r="C132" s="9"/>
    </row>
    <row r="133" ht="15">
      <c r="B133" s="4"/>
    </row>
    <row r="134" ht="15">
      <c r="B134" s="4"/>
    </row>
    <row r="135" ht="15">
      <c r="B135" s="4"/>
    </row>
    <row r="136" ht="15">
      <c r="B136" s="4"/>
    </row>
    <row r="137" ht="15">
      <c r="B137" s="4"/>
    </row>
    <row r="138" ht="15">
      <c r="B138" s="4"/>
    </row>
    <row r="139" ht="15">
      <c r="B139" s="4"/>
    </row>
    <row r="140" ht="15">
      <c r="B140" s="4"/>
    </row>
    <row r="141" ht="15">
      <c r="B141" s="4"/>
    </row>
    <row r="142" ht="15">
      <c r="B142" s="4"/>
    </row>
    <row r="143" ht="15">
      <c r="B143" s="4"/>
    </row>
    <row r="144" ht="15">
      <c r="B144" s="4"/>
    </row>
    <row r="145" ht="15">
      <c r="B145" s="4"/>
    </row>
    <row r="146" ht="15">
      <c r="B146" s="4"/>
    </row>
    <row r="147" ht="15">
      <c r="B147" s="4"/>
    </row>
    <row r="148" ht="15">
      <c r="B148" s="4"/>
    </row>
    <row r="149" ht="15">
      <c r="B149" s="4"/>
    </row>
    <row r="150" ht="15">
      <c r="B150" s="4"/>
    </row>
    <row r="151" ht="15">
      <c r="B151" s="4"/>
    </row>
    <row r="152" ht="15">
      <c r="B152" s="4"/>
    </row>
  </sheetData>
  <sheetProtection/>
  <mergeCells count="10">
    <mergeCell ref="B5:E5"/>
    <mergeCell ref="A58:D58"/>
    <mergeCell ref="B21:C21"/>
    <mergeCell ref="A31:B31"/>
    <mergeCell ref="A32:B32"/>
    <mergeCell ref="A38:D38"/>
    <mergeCell ref="A14:D14"/>
    <mergeCell ref="A15:D15"/>
    <mergeCell ref="A34:B34"/>
    <mergeCell ref="A35:B35"/>
  </mergeCells>
  <printOptions/>
  <pageMargins left="0.31496062992125984" right="0.31496062992125984" top="0" bottom="0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125"/>
  <sheetViews>
    <sheetView view="pageLayout" zoomScale="0" zoomScalePageLayoutView="0" workbookViewId="0" topLeftCell="B88">
      <selection activeCell="C95" sqref="C95:C99"/>
    </sheetView>
  </sheetViews>
  <sheetFormatPr defaultColWidth="9.140625" defaultRowHeight="15"/>
  <cols>
    <col min="1" max="1" width="10.8515625" style="0" hidden="1" customWidth="1"/>
    <col min="2" max="2" width="27.7109375" style="0" customWidth="1"/>
    <col min="3" max="3" width="10.7109375" style="0" customWidth="1"/>
    <col min="4" max="4" width="10.57421875" style="0" customWidth="1"/>
    <col min="6" max="7" width="10.421875" style="0" customWidth="1"/>
    <col min="9" max="9" width="11.57421875" style="0" customWidth="1"/>
    <col min="10" max="10" width="10.28125" style="0" customWidth="1"/>
    <col min="13" max="13" width="11.421875" style="0" customWidth="1"/>
  </cols>
  <sheetData>
    <row r="2" spans="2:11" ht="15">
      <c r="B2" s="79" t="s">
        <v>152</v>
      </c>
      <c r="C2" s="79"/>
      <c r="D2" s="79"/>
      <c r="E2" s="79"/>
      <c r="F2" s="79"/>
      <c r="G2" s="79"/>
      <c r="H2" s="79"/>
      <c r="I2" s="79"/>
      <c r="J2" s="79"/>
      <c r="K2" s="79"/>
    </row>
    <row r="3" ht="15">
      <c r="B3" s="5"/>
    </row>
    <row r="4" spans="2:11" ht="56.25">
      <c r="B4" s="84" t="s">
        <v>85</v>
      </c>
      <c r="C4" s="8" t="s">
        <v>217</v>
      </c>
      <c r="D4" s="84" t="s">
        <v>153</v>
      </c>
      <c r="E4" s="84"/>
      <c r="F4" s="8" t="s">
        <v>154</v>
      </c>
      <c r="G4" s="84" t="s">
        <v>153</v>
      </c>
      <c r="H4" s="84"/>
      <c r="I4" s="84" t="s">
        <v>218</v>
      </c>
      <c r="J4" s="84" t="s">
        <v>153</v>
      </c>
      <c r="K4" s="84"/>
    </row>
    <row r="5" spans="2:11" ht="90">
      <c r="B5" s="84"/>
      <c r="C5" s="9"/>
      <c r="D5" s="8" t="s">
        <v>155</v>
      </c>
      <c r="E5" s="8" t="s">
        <v>156</v>
      </c>
      <c r="F5" s="8"/>
      <c r="G5" s="8" t="s">
        <v>155</v>
      </c>
      <c r="H5" s="9" t="s">
        <v>156</v>
      </c>
      <c r="I5" s="84"/>
      <c r="J5" s="8" t="s">
        <v>155</v>
      </c>
      <c r="K5" s="8" t="s">
        <v>156</v>
      </c>
    </row>
    <row r="6" spans="2:11" ht="22.5">
      <c r="B6" s="9" t="s">
        <v>157</v>
      </c>
      <c r="C6" s="45"/>
      <c r="D6" s="45"/>
      <c r="E6" s="45"/>
      <c r="F6" s="45"/>
      <c r="G6" s="45"/>
      <c r="H6" s="45"/>
      <c r="I6" s="45"/>
      <c r="J6" s="45"/>
      <c r="K6" s="45"/>
    </row>
    <row r="7" spans="2:11" ht="15">
      <c r="B7" s="9" t="s">
        <v>158</v>
      </c>
      <c r="C7" s="45">
        <f>SUM(C9+C10+C12)</f>
        <v>40404327.5</v>
      </c>
      <c r="D7" s="45"/>
      <c r="E7" s="45"/>
      <c r="F7" s="45">
        <f>SUM(F9+F10+F12)</f>
        <v>41241500</v>
      </c>
      <c r="G7" s="45"/>
      <c r="H7" s="45"/>
      <c r="I7" s="45">
        <f>SUM(I9+I10+I12)</f>
        <v>43750000</v>
      </c>
      <c r="J7" s="45"/>
      <c r="K7" s="45"/>
    </row>
    <row r="8" spans="2:11" ht="15">
      <c r="B8" s="9" t="s">
        <v>90</v>
      </c>
      <c r="C8" s="45"/>
      <c r="D8" s="45"/>
      <c r="E8" s="45"/>
      <c r="F8" s="45"/>
      <c r="G8" s="45"/>
      <c r="H8" s="45"/>
      <c r="I8" s="45"/>
      <c r="J8" s="45"/>
      <c r="K8" s="45"/>
    </row>
    <row r="9" spans="2:11" ht="22.5">
      <c r="B9" s="9" t="s">
        <v>159</v>
      </c>
      <c r="C9" s="45">
        <f>34319400+3923600</f>
        <v>38243000</v>
      </c>
      <c r="D9" s="45"/>
      <c r="E9" s="45"/>
      <c r="F9" s="45">
        <f>36926100+4035400</f>
        <v>40961500</v>
      </c>
      <c r="G9" s="45"/>
      <c r="H9" s="45"/>
      <c r="I9" s="45">
        <f>39424300+4045700</f>
        <v>43470000</v>
      </c>
      <c r="J9" s="45"/>
      <c r="K9" s="45"/>
    </row>
    <row r="10" spans="2:11" ht="15">
      <c r="B10" s="9" t="s">
        <v>160</v>
      </c>
      <c r="C10" s="45">
        <f>1845447.5+35880</f>
        <v>1881327.5</v>
      </c>
      <c r="D10" s="45"/>
      <c r="E10" s="45"/>
      <c r="F10" s="45"/>
      <c r="G10" s="45"/>
      <c r="H10" s="45"/>
      <c r="I10" s="45"/>
      <c r="J10" s="45"/>
      <c r="K10" s="45"/>
    </row>
    <row r="11" spans="2:11" ht="15">
      <c r="B11" s="9" t="s">
        <v>161</v>
      </c>
      <c r="C11" s="45"/>
      <c r="D11" s="45"/>
      <c r="E11" s="45"/>
      <c r="F11" s="45"/>
      <c r="G11" s="45"/>
      <c r="H11" s="45"/>
      <c r="I11" s="45"/>
      <c r="J11" s="45"/>
      <c r="K11" s="45"/>
    </row>
    <row r="12" spans="2:11" ht="78.75">
      <c r="B12" s="9" t="s">
        <v>195</v>
      </c>
      <c r="C12" s="45">
        <v>280000</v>
      </c>
      <c r="D12" s="45"/>
      <c r="E12" s="45"/>
      <c r="F12" s="45">
        <v>280000</v>
      </c>
      <c r="G12" s="45"/>
      <c r="H12" s="45"/>
      <c r="I12" s="45">
        <v>280000</v>
      </c>
      <c r="J12" s="45"/>
      <c r="K12" s="45"/>
    </row>
    <row r="13" spans="2:12" ht="15">
      <c r="B13" s="9" t="s">
        <v>90</v>
      </c>
      <c r="C13" s="45"/>
      <c r="D13" s="45"/>
      <c r="E13" s="45"/>
      <c r="F13" s="45"/>
      <c r="G13" s="45"/>
      <c r="H13" s="45"/>
      <c r="I13" s="45"/>
      <c r="J13" s="45"/>
      <c r="K13" s="45"/>
      <c r="L13" s="76"/>
    </row>
    <row r="14" spans="2:11" ht="15">
      <c r="B14" s="9" t="s">
        <v>162</v>
      </c>
      <c r="C14" s="45">
        <v>280000</v>
      </c>
      <c r="D14" s="45"/>
      <c r="E14" s="45"/>
      <c r="F14" s="45">
        <v>280000</v>
      </c>
      <c r="G14" s="45"/>
      <c r="H14" s="45"/>
      <c r="I14" s="45">
        <v>280000</v>
      </c>
      <c r="J14" s="45"/>
      <c r="K14" s="45"/>
    </row>
    <row r="15" spans="2:11" ht="15">
      <c r="B15" s="9" t="s">
        <v>163</v>
      </c>
      <c r="C15" s="45"/>
      <c r="D15" s="45"/>
      <c r="E15" s="45"/>
      <c r="F15" s="45"/>
      <c r="G15" s="45"/>
      <c r="H15" s="45"/>
      <c r="I15" s="45"/>
      <c r="J15" s="45"/>
      <c r="K15" s="45"/>
    </row>
    <row r="16" spans="2:11" ht="15">
      <c r="B16" s="9"/>
      <c r="C16" s="45"/>
      <c r="D16" s="45"/>
      <c r="E16" s="45"/>
      <c r="F16" s="45"/>
      <c r="G16" s="45"/>
      <c r="H16" s="45"/>
      <c r="I16" s="45"/>
      <c r="J16" s="45"/>
      <c r="K16" s="45"/>
    </row>
    <row r="17" spans="2:11" ht="22.5">
      <c r="B17" s="9" t="s">
        <v>164</v>
      </c>
      <c r="C17" s="45"/>
      <c r="D17" s="45"/>
      <c r="E17" s="45"/>
      <c r="F17" s="45"/>
      <c r="G17" s="45"/>
      <c r="H17" s="45"/>
      <c r="I17" s="45"/>
      <c r="J17" s="45"/>
      <c r="K17" s="45"/>
    </row>
    <row r="18" spans="2:11" ht="15">
      <c r="B18" s="9" t="s">
        <v>90</v>
      </c>
      <c r="C18" s="45"/>
      <c r="D18" s="45"/>
      <c r="E18" s="45"/>
      <c r="F18" s="45"/>
      <c r="G18" s="45"/>
      <c r="H18" s="45"/>
      <c r="I18" s="45"/>
      <c r="J18" s="45"/>
      <c r="K18" s="45"/>
    </row>
    <row r="19" spans="2:11" ht="15">
      <c r="B19" s="9"/>
      <c r="C19" s="45"/>
      <c r="D19" s="45"/>
      <c r="E19" s="45"/>
      <c r="F19" s="45"/>
      <c r="G19" s="45"/>
      <c r="H19" s="45"/>
      <c r="I19" s="45"/>
      <c r="J19" s="45"/>
      <c r="K19" s="45"/>
    </row>
    <row r="20" spans="2:11" ht="22.5">
      <c r="B20" s="9" t="s">
        <v>165</v>
      </c>
      <c r="C20" s="45"/>
      <c r="D20" s="45"/>
      <c r="E20" s="45"/>
      <c r="F20" s="45"/>
      <c r="G20" s="45"/>
      <c r="H20" s="45"/>
      <c r="I20" s="45"/>
      <c r="J20" s="45"/>
      <c r="K20" s="45"/>
    </row>
    <row r="21" spans="2:11" ht="22.5">
      <c r="B21" s="9" t="s">
        <v>166</v>
      </c>
      <c r="C21" s="45"/>
      <c r="D21" s="45"/>
      <c r="E21" s="45"/>
      <c r="F21" s="45"/>
      <c r="G21" s="45"/>
      <c r="H21" s="45"/>
      <c r="I21" s="45"/>
      <c r="J21" s="45"/>
      <c r="K21" s="45"/>
    </row>
    <row r="22" spans="2:11" ht="15">
      <c r="B22" s="21" t="s">
        <v>167</v>
      </c>
      <c r="C22" s="47">
        <f>SUM(C24+C32+C83+C89)</f>
        <v>40124327.519999996</v>
      </c>
      <c r="D22" s="47"/>
      <c r="E22" s="47"/>
      <c r="F22" s="47">
        <f>SUM(F24+F32+F83+F89)</f>
        <v>40961500</v>
      </c>
      <c r="G22" s="47"/>
      <c r="H22" s="47"/>
      <c r="I22" s="47">
        <f>SUM(I24+I32+I83+I89)</f>
        <v>43470000</v>
      </c>
      <c r="J22" s="47"/>
      <c r="K22" s="47"/>
    </row>
    <row r="23" spans="2:11" ht="15">
      <c r="B23" s="9" t="s">
        <v>90</v>
      </c>
      <c r="C23" s="45"/>
      <c r="D23" s="45"/>
      <c r="E23" s="45"/>
      <c r="F23" s="45"/>
      <c r="G23" s="45"/>
      <c r="H23" s="45"/>
      <c r="I23" s="45"/>
      <c r="J23" s="45"/>
      <c r="K23" s="45"/>
    </row>
    <row r="24" spans="2:11" ht="22.5">
      <c r="B24" s="10" t="s">
        <v>0</v>
      </c>
      <c r="C24" s="63">
        <f>SUM(C25+C26+C31)</f>
        <v>28913600</v>
      </c>
      <c r="D24" s="47"/>
      <c r="E24" s="47"/>
      <c r="F24" s="63">
        <f>SUM(F25+F26+F31)</f>
        <v>32040500</v>
      </c>
      <c r="G24" s="47"/>
      <c r="H24" s="47"/>
      <c r="I24" s="63">
        <f>SUM(I25+I26+I31)</f>
        <v>33342500</v>
      </c>
      <c r="J24" s="47"/>
      <c r="K24" s="47"/>
    </row>
    <row r="25" spans="2:13" ht="15">
      <c r="B25" s="11" t="s">
        <v>1</v>
      </c>
      <c r="C25" s="77">
        <f>22200000</f>
        <v>22200000</v>
      </c>
      <c r="D25" s="45"/>
      <c r="E25" s="45"/>
      <c r="F25" s="45">
        <v>24600000</v>
      </c>
      <c r="G25" s="45"/>
      <c r="H25" s="45"/>
      <c r="I25" s="45">
        <v>25600000</v>
      </c>
      <c r="J25" s="45"/>
      <c r="K25" s="45"/>
      <c r="M25" s="74"/>
    </row>
    <row r="26" spans="2:13" ht="15">
      <c r="B26" s="12" t="s">
        <v>2</v>
      </c>
      <c r="C26" s="47">
        <f>SUM(C27+C28+C29+C30)</f>
        <v>9200</v>
      </c>
      <c r="D26" s="47"/>
      <c r="E26" s="47"/>
      <c r="F26" s="47">
        <f>SUM(F27+F28+F29+F30)</f>
        <v>11300</v>
      </c>
      <c r="G26" s="47"/>
      <c r="H26" s="47"/>
      <c r="I26" s="47">
        <f>SUM(I27+I28+I29+I30)</f>
        <v>11300</v>
      </c>
      <c r="J26" s="47"/>
      <c r="K26" s="47"/>
      <c r="M26" s="71"/>
    </row>
    <row r="27" spans="2:13" ht="23.25">
      <c r="B27" s="13" t="s">
        <v>3</v>
      </c>
      <c r="C27" s="51">
        <f>3000+4400</f>
        <v>7400</v>
      </c>
      <c r="D27" s="45"/>
      <c r="E27" s="45"/>
      <c r="F27" s="45">
        <f>5000+4500</f>
        <v>9500</v>
      </c>
      <c r="G27" s="45"/>
      <c r="H27" s="45"/>
      <c r="I27" s="45">
        <f>5000+4500</f>
        <v>9500</v>
      </c>
      <c r="J27" s="45"/>
      <c r="K27" s="45"/>
      <c r="M27" s="74"/>
    </row>
    <row r="28" spans="2:13" ht="15">
      <c r="B28" s="13" t="s">
        <v>4</v>
      </c>
      <c r="C28" s="51"/>
      <c r="D28" s="45"/>
      <c r="E28" s="45"/>
      <c r="F28" s="45"/>
      <c r="G28" s="45"/>
      <c r="H28" s="45"/>
      <c r="I28" s="45"/>
      <c r="J28" s="45"/>
      <c r="K28" s="45"/>
      <c r="M28" s="71"/>
    </row>
    <row r="29" spans="2:13" ht="15">
      <c r="B29" s="13" t="s">
        <v>5</v>
      </c>
      <c r="C29" s="51">
        <v>1800</v>
      </c>
      <c r="D29" s="45"/>
      <c r="E29" s="45"/>
      <c r="F29" s="45">
        <v>1800</v>
      </c>
      <c r="G29" s="45"/>
      <c r="H29" s="45"/>
      <c r="I29" s="45">
        <v>1800</v>
      </c>
      <c r="J29" s="45"/>
      <c r="K29" s="45"/>
      <c r="M29" s="74"/>
    </row>
    <row r="30" spans="2:13" ht="23.25">
      <c r="B30" s="13" t="s">
        <v>6</v>
      </c>
      <c r="C30" s="51"/>
      <c r="D30" s="45"/>
      <c r="E30" s="45"/>
      <c r="F30" s="45"/>
      <c r="G30" s="45"/>
      <c r="H30" s="45"/>
      <c r="I30" s="45"/>
      <c r="J30" s="45"/>
      <c r="K30" s="45"/>
      <c r="M30" s="74"/>
    </row>
    <row r="31" spans="2:13" ht="23.25">
      <c r="B31" s="17" t="s">
        <v>72</v>
      </c>
      <c r="C31" s="47">
        <v>6704400</v>
      </c>
      <c r="D31" s="47"/>
      <c r="E31" s="47"/>
      <c r="F31" s="47">
        <v>7429200</v>
      </c>
      <c r="G31" s="47"/>
      <c r="H31" s="47"/>
      <c r="I31" s="47">
        <v>7731200</v>
      </c>
      <c r="J31" s="47"/>
      <c r="K31" s="47"/>
      <c r="M31" s="74"/>
    </row>
    <row r="32" spans="2:13" ht="15">
      <c r="B32" s="15" t="s">
        <v>7</v>
      </c>
      <c r="C32" s="63">
        <f>SUM(C33+C34+C35+C44+C45+C63+C79)</f>
        <v>5148554.52</v>
      </c>
      <c r="D32" s="47"/>
      <c r="E32" s="47"/>
      <c r="F32" s="63">
        <f>SUM(F33+F34+F35+F44+F45+F63+F79)</f>
        <v>3616100</v>
      </c>
      <c r="G32" s="47"/>
      <c r="H32" s="47"/>
      <c r="I32" s="63">
        <f>SUM(I33+I34+I35+I44+I45+I63+I79)</f>
        <v>3553900</v>
      </c>
      <c r="J32" s="47"/>
      <c r="K32" s="47"/>
      <c r="M32" s="71"/>
    </row>
    <row r="33" spans="2:13" ht="15">
      <c r="B33" s="16" t="s">
        <v>8</v>
      </c>
      <c r="C33" s="51">
        <f>50000+35880</f>
        <v>85880</v>
      </c>
      <c r="D33" s="45"/>
      <c r="E33" s="45"/>
      <c r="F33" s="45">
        <v>48000</v>
      </c>
      <c r="G33" s="45"/>
      <c r="H33" s="45"/>
      <c r="I33" s="45">
        <v>48000</v>
      </c>
      <c r="J33" s="45"/>
      <c r="K33" s="45"/>
      <c r="M33" s="74"/>
    </row>
    <row r="34" spans="2:13" ht="15">
      <c r="B34" s="16" t="s">
        <v>9</v>
      </c>
      <c r="C34" s="51">
        <v>20000</v>
      </c>
      <c r="D34" s="45"/>
      <c r="E34" s="45"/>
      <c r="F34" s="45">
        <v>24700</v>
      </c>
      <c r="G34" s="45"/>
      <c r="H34" s="45"/>
      <c r="I34" s="45">
        <v>24700</v>
      </c>
      <c r="J34" s="45"/>
      <c r="K34" s="45"/>
      <c r="M34" s="74"/>
    </row>
    <row r="35" spans="2:13" ht="15">
      <c r="B35" s="15" t="s">
        <v>10</v>
      </c>
      <c r="C35" s="47">
        <f>SUM(C36+C41)</f>
        <v>2532800</v>
      </c>
      <c r="D35" s="47"/>
      <c r="E35" s="47"/>
      <c r="F35" s="47">
        <f>SUM(F36+F41)</f>
        <v>2599900</v>
      </c>
      <c r="G35" s="47"/>
      <c r="H35" s="47"/>
      <c r="I35" s="47">
        <f>SUM(I36+I41)</f>
        <v>2606500</v>
      </c>
      <c r="J35" s="47"/>
      <c r="K35" s="47"/>
      <c r="M35" s="71"/>
    </row>
    <row r="36" spans="2:13" ht="45.75">
      <c r="B36" s="17" t="s">
        <v>11</v>
      </c>
      <c r="C36" s="47">
        <f>SUM(C37+C38+C39+C40)</f>
        <v>2532800</v>
      </c>
      <c r="D36" s="47"/>
      <c r="E36" s="47"/>
      <c r="F36" s="47">
        <f>SUM(F37+F38+F39+F40)</f>
        <v>2599900</v>
      </c>
      <c r="G36" s="47"/>
      <c r="H36" s="47"/>
      <c r="I36" s="47">
        <f>SUM(I37+I38+I39+I40)</f>
        <v>2606500</v>
      </c>
      <c r="J36" s="47"/>
      <c r="K36" s="47"/>
      <c r="M36" s="71"/>
    </row>
    <row r="37" spans="2:13" ht="15">
      <c r="B37" s="14" t="s">
        <v>69</v>
      </c>
      <c r="C37" s="51">
        <v>1392400</v>
      </c>
      <c r="D37" s="45"/>
      <c r="E37" s="45"/>
      <c r="F37" s="45">
        <v>1429300</v>
      </c>
      <c r="G37" s="45"/>
      <c r="H37" s="45"/>
      <c r="I37" s="45">
        <v>1432900</v>
      </c>
      <c r="J37" s="45"/>
      <c r="K37" s="45"/>
      <c r="M37" s="74"/>
    </row>
    <row r="38" spans="2:13" ht="15">
      <c r="B38" s="14" t="s">
        <v>12</v>
      </c>
      <c r="C38" s="51"/>
      <c r="D38" s="45"/>
      <c r="E38" s="45"/>
      <c r="F38" s="45"/>
      <c r="G38" s="45"/>
      <c r="H38" s="45"/>
      <c r="I38" s="45"/>
      <c r="J38" s="45"/>
      <c r="K38" s="45"/>
      <c r="M38" s="71"/>
    </row>
    <row r="39" spans="2:13" ht="23.25">
      <c r="B39" s="14" t="s">
        <v>70</v>
      </c>
      <c r="C39" s="51">
        <v>746200</v>
      </c>
      <c r="D39" s="45"/>
      <c r="E39" s="45"/>
      <c r="F39" s="45">
        <v>766000</v>
      </c>
      <c r="G39" s="45"/>
      <c r="H39" s="45"/>
      <c r="I39" s="45">
        <v>767900</v>
      </c>
      <c r="J39" s="45"/>
      <c r="K39" s="45"/>
      <c r="M39" s="74"/>
    </row>
    <row r="40" spans="2:13" ht="23.25">
      <c r="B40" s="14" t="s">
        <v>71</v>
      </c>
      <c r="C40" s="51">
        <v>394200</v>
      </c>
      <c r="D40" s="45"/>
      <c r="E40" s="45"/>
      <c r="F40" s="45">
        <v>404600</v>
      </c>
      <c r="G40" s="45"/>
      <c r="H40" s="45"/>
      <c r="I40" s="45">
        <v>405700</v>
      </c>
      <c r="J40" s="45"/>
      <c r="K40" s="45"/>
      <c r="M40" s="74"/>
    </row>
    <row r="41" spans="2:13" ht="22.5">
      <c r="B41" s="18" t="s">
        <v>13</v>
      </c>
      <c r="C41" s="47">
        <f>SUM(C42+C43)</f>
        <v>0</v>
      </c>
      <c r="D41" s="47"/>
      <c r="E41" s="47"/>
      <c r="F41" s="47">
        <f>SUM(F42+F43)</f>
        <v>0</v>
      </c>
      <c r="G41" s="47"/>
      <c r="H41" s="47"/>
      <c r="I41" s="47">
        <f>SUM(I42+I43)</f>
        <v>0</v>
      </c>
      <c r="J41" s="47"/>
      <c r="K41" s="47"/>
      <c r="M41" s="71"/>
    </row>
    <row r="42" spans="2:13" ht="15">
      <c r="B42" s="14" t="s">
        <v>14</v>
      </c>
      <c r="C42" s="45"/>
      <c r="D42" s="45"/>
      <c r="E42" s="45"/>
      <c r="F42" s="45"/>
      <c r="G42" s="45"/>
      <c r="H42" s="45"/>
      <c r="I42" s="45"/>
      <c r="J42" s="45"/>
      <c r="K42" s="45"/>
      <c r="M42" s="71"/>
    </row>
    <row r="43" spans="2:13" ht="15">
      <c r="B43" s="14" t="s">
        <v>15</v>
      </c>
      <c r="C43" s="45"/>
      <c r="D43" s="45"/>
      <c r="E43" s="45"/>
      <c r="F43" s="45"/>
      <c r="G43" s="45"/>
      <c r="H43" s="45"/>
      <c r="I43" s="45"/>
      <c r="J43" s="45"/>
      <c r="K43" s="45"/>
      <c r="M43" s="71"/>
    </row>
    <row r="44" spans="2:13" ht="22.5">
      <c r="B44" s="18" t="s">
        <v>16</v>
      </c>
      <c r="C44" s="47"/>
      <c r="D44" s="47"/>
      <c r="E44" s="47"/>
      <c r="F44" s="47"/>
      <c r="G44" s="47"/>
      <c r="H44" s="47"/>
      <c r="I44" s="47"/>
      <c r="J44" s="47"/>
      <c r="K44" s="47"/>
      <c r="M44" s="71"/>
    </row>
    <row r="45" spans="2:13" ht="22.5">
      <c r="B45" s="18" t="s">
        <v>17</v>
      </c>
      <c r="C45" s="47">
        <f>SUM(C46+C47+C53+C54+C55)</f>
        <v>483300</v>
      </c>
      <c r="D45" s="47"/>
      <c r="E45" s="47"/>
      <c r="F45" s="47">
        <f>SUM(F46+F47+F53+F54+F55)</f>
        <v>493400</v>
      </c>
      <c r="G45" s="47"/>
      <c r="H45" s="47"/>
      <c r="I45" s="47">
        <f>SUM(I46+I47+I53+I54+I55)</f>
        <v>494500</v>
      </c>
      <c r="J45" s="47"/>
      <c r="K45" s="47"/>
      <c r="M45" s="71"/>
    </row>
    <row r="46" spans="2:13" ht="23.25">
      <c r="B46" s="14" t="s">
        <v>18</v>
      </c>
      <c r="C46" s="51">
        <v>93900</v>
      </c>
      <c r="D46" s="45"/>
      <c r="E46" s="45"/>
      <c r="F46" s="45">
        <v>96400</v>
      </c>
      <c r="G46" s="45"/>
      <c r="H46" s="45"/>
      <c r="I46" s="45">
        <v>96600</v>
      </c>
      <c r="J46" s="45"/>
      <c r="K46" s="45"/>
      <c r="M46" s="74"/>
    </row>
    <row r="47" spans="2:13" ht="15">
      <c r="B47" s="19" t="s">
        <v>19</v>
      </c>
      <c r="C47" s="47">
        <f>SUM(C48+C49+C50+C51+C52)</f>
        <v>50900</v>
      </c>
      <c r="D47" s="47"/>
      <c r="E47" s="47"/>
      <c r="F47" s="47">
        <f>SUM(F48+F49+F50+F51+F52)</f>
        <v>52200</v>
      </c>
      <c r="G47" s="47"/>
      <c r="H47" s="47"/>
      <c r="I47" s="47">
        <f>SUM(I48+I49+I50+I51+I52)</f>
        <v>52400</v>
      </c>
      <c r="J47" s="47"/>
      <c r="K47" s="47"/>
      <c r="M47" s="71"/>
    </row>
    <row r="48" spans="2:13" ht="15">
      <c r="B48" s="14" t="s">
        <v>20</v>
      </c>
      <c r="C48" s="45"/>
      <c r="D48" s="45"/>
      <c r="E48" s="45"/>
      <c r="F48" s="45"/>
      <c r="G48" s="45"/>
      <c r="H48" s="45"/>
      <c r="I48" s="45"/>
      <c r="J48" s="45"/>
      <c r="K48" s="45"/>
      <c r="M48" s="71"/>
    </row>
    <row r="49" spans="2:13" ht="15">
      <c r="B49" s="14" t="s">
        <v>21</v>
      </c>
      <c r="C49" s="45"/>
      <c r="D49" s="45"/>
      <c r="E49" s="45"/>
      <c r="F49" s="45"/>
      <c r="G49" s="45"/>
      <c r="H49" s="45"/>
      <c r="I49" s="45"/>
      <c r="J49" s="45"/>
      <c r="K49" s="45"/>
      <c r="M49" s="71"/>
    </row>
    <row r="50" spans="2:13" ht="15">
      <c r="B50" s="14" t="s">
        <v>22</v>
      </c>
      <c r="C50" s="45"/>
      <c r="D50" s="45"/>
      <c r="E50" s="45"/>
      <c r="F50" s="45"/>
      <c r="G50" s="45"/>
      <c r="H50" s="45"/>
      <c r="I50" s="45"/>
      <c r="J50" s="45"/>
      <c r="K50" s="45"/>
      <c r="M50" s="71"/>
    </row>
    <row r="51" spans="2:13" ht="23.25">
      <c r="B51" s="14" t="s">
        <v>73</v>
      </c>
      <c r="C51" s="51"/>
      <c r="D51" s="45"/>
      <c r="E51" s="45"/>
      <c r="F51" s="45"/>
      <c r="G51" s="45"/>
      <c r="H51" s="45"/>
      <c r="I51" s="45"/>
      <c r="J51" s="45"/>
      <c r="K51" s="45"/>
      <c r="M51" s="74"/>
    </row>
    <row r="52" spans="2:13" ht="23.25">
      <c r="B52" s="14" t="s">
        <v>23</v>
      </c>
      <c r="C52" s="51">
        <v>50900</v>
      </c>
      <c r="D52" s="45"/>
      <c r="E52" s="45"/>
      <c r="F52" s="45">
        <v>52200</v>
      </c>
      <c r="G52" s="45"/>
      <c r="H52" s="45"/>
      <c r="I52" s="45">
        <v>52400</v>
      </c>
      <c r="J52" s="45"/>
      <c r="K52" s="45"/>
      <c r="M52" s="74"/>
    </row>
    <row r="53" spans="2:13" ht="23.25">
      <c r="B53" s="14" t="s">
        <v>24</v>
      </c>
      <c r="C53" s="51">
        <v>40200</v>
      </c>
      <c r="D53" s="45"/>
      <c r="E53" s="45"/>
      <c r="F53" s="45">
        <v>41300</v>
      </c>
      <c r="G53" s="45"/>
      <c r="H53" s="45"/>
      <c r="I53" s="45">
        <v>41400</v>
      </c>
      <c r="J53" s="45"/>
      <c r="K53" s="45"/>
      <c r="M53" s="74"/>
    </row>
    <row r="54" spans="2:13" ht="15">
      <c r="B54" s="14" t="s">
        <v>25</v>
      </c>
      <c r="C54" s="45"/>
      <c r="D54" s="45"/>
      <c r="E54" s="45"/>
      <c r="F54" s="45"/>
      <c r="G54" s="45"/>
      <c r="H54" s="45"/>
      <c r="I54" s="45"/>
      <c r="J54" s="45"/>
      <c r="K54" s="45"/>
      <c r="M54" s="71"/>
    </row>
    <row r="55" spans="2:13" ht="23.25">
      <c r="B55" s="19" t="s">
        <v>26</v>
      </c>
      <c r="C55" s="47">
        <f>SUM(C56+C57+C58+C59+C60+C61+C62)</f>
        <v>298300</v>
      </c>
      <c r="D55" s="47"/>
      <c r="E55" s="47"/>
      <c r="F55" s="47">
        <f>SUM(F56+F57+F58+F59+F60+F61+F62)</f>
        <v>303500</v>
      </c>
      <c r="G55" s="47"/>
      <c r="H55" s="47"/>
      <c r="I55" s="47">
        <f>SUM(I56+I57+I58+I59+I60+I61+I62)</f>
        <v>304100</v>
      </c>
      <c r="J55" s="47"/>
      <c r="K55" s="47"/>
      <c r="M55" s="71"/>
    </row>
    <row r="56" spans="2:13" ht="34.5">
      <c r="B56" s="14" t="s">
        <v>27</v>
      </c>
      <c r="C56" s="51">
        <v>57000</v>
      </c>
      <c r="D56" s="45"/>
      <c r="E56" s="45"/>
      <c r="F56" s="45">
        <v>58500</v>
      </c>
      <c r="G56" s="45"/>
      <c r="H56" s="45"/>
      <c r="I56" s="45">
        <v>58700</v>
      </c>
      <c r="J56" s="45"/>
      <c r="K56" s="45"/>
      <c r="M56" s="74"/>
    </row>
    <row r="57" spans="2:13" ht="34.5">
      <c r="B57" s="14" t="s">
        <v>28</v>
      </c>
      <c r="C57" s="51"/>
      <c r="D57" s="45"/>
      <c r="E57" s="45"/>
      <c r="F57" s="45"/>
      <c r="G57" s="45"/>
      <c r="H57" s="45"/>
      <c r="I57" s="45"/>
      <c r="J57" s="45"/>
      <c r="K57" s="45"/>
      <c r="M57" s="74"/>
    </row>
    <row r="58" spans="2:13" ht="23.25">
      <c r="B58" s="14" t="s">
        <v>29</v>
      </c>
      <c r="C58" s="51"/>
      <c r="D58" s="45"/>
      <c r="E58" s="45"/>
      <c r="F58" s="45"/>
      <c r="G58" s="45"/>
      <c r="H58" s="45"/>
      <c r="I58" s="45"/>
      <c r="J58" s="45"/>
      <c r="K58" s="45"/>
      <c r="M58" s="71"/>
    </row>
    <row r="59" spans="2:13" ht="23.25">
      <c r="B59" s="14" t="s">
        <v>30</v>
      </c>
      <c r="C59" s="51">
        <f>100000+141300</f>
        <v>241300</v>
      </c>
      <c r="D59" s="51"/>
      <c r="E59" s="51"/>
      <c r="F59" s="51">
        <f>100000+145000</f>
        <v>245000</v>
      </c>
      <c r="G59" s="51"/>
      <c r="H59" s="51"/>
      <c r="I59" s="51">
        <f>100000+145400</f>
        <v>245400</v>
      </c>
      <c r="J59" s="51"/>
      <c r="K59" s="51"/>
      <c r="M59" s="74"/>
    </row>
    <row r="60" spans="2:13" ht="23.25">
      <c r="B60" s="14" t="s">
        <v>31</v>
      </c>
      <c r="C60" s="45"/>
      <c r="D60" s="45"/>
      <c r="E60" s="45"/>
      <c r="F60" s="45"/>
      <c r="G60" s="45"/>
      <c r="H60" s="45"/>
      <c r="I60" s="45"/>
      <c r="J60" s="45"/>
      <c r="K60" s="45"/>
      <c r="M60" s="69"/>
    </row>
    <row r="61" spans="2:13" ht="23.25">
      <c r="B61" s="14" t="s">
        <v>32</v>
      </c>
      <c r="C61" s="48"/>
      <c r="D61" s="48"/>
      <c r="E61" s="48"/>
      <c r="F61" s="48"/>
      <c r="G61" s="48"/>
      <c r="H61" s="48"/>
      <c r="I61" s="48"/>
      <c r="J61" s="48"/>
      <c r="K61" s="48"/>
      <c r="M61" s="69"/>
    </row>
    <row r="62" spans="2:13" ht="23.25">
      <c r="B62" s="14" t="s">
        <v>33</v>
      </c>
      <c r="C62" s="48"/>
      <c r="D62" s="48"/>
      <c r="E62" s="48"/>
      <c r="F62" s="48"/>
      <c r="G62" s="48"/>
      <c r="H62" s="48"/>
      <c r="I62" s="48"/>
      <c r="J62" s="48"/>
      <c r="K62" s="48"/>
      <c r="M62" s="69"/>
    </row>
    <row r="63" spans="2:13" ht="15">
      <c r="B63" s="15" t="s">
        <v>34</v>
      </c>
      <c r="C63" s="64">
        <f>SUM(C64+C68+C69+C70+C71+C72)</f>
        <v>2026574.52</v>
      </c>
      <c r="D63" s="64"/>
      <c r="E63" s="64"/>
      <c r="F63" s="64">
        <f>SUM(F64+F68+F69+F70+F71+F72)</f>
        <v>450100</v>
      </c>
      <c r="G63" s="64"/>
      <c r="H63" s="64"/>
      <c r="I63" s="64">
        <f>SUM(I64+I68+I69+I70+I71+I72)</f>
        <v>380200</v>
      </c>
      <c r="J63" s="64"/>
      <c r="K63" s="49"/>
      <c r="M63" s="69"/>
    </row>
    <row r="64" spans="2:13" ht="79.5">
      <c r="B64" s="19" t="s">
        <v>35</v>
      </c>
      <c r="C64" s="64">
        <f>SUM(C65+C66+C67)</f>
        <v>0</v>
      </c>
      <c r="D64" s="64"/>
      <c r="E64" s="64"/>
      <c r="F64" s="64">
        <f>SUM(F65+F66+F67)</f>
        <v>0</v>
      </c>
      <c r="G64" s="64"/>
      <c r="H64" s="64"/>
      <c r="I64" s="64">
        <f>SUM(I65+I66+I67)</f>
        <v>0</v>
      </c>
      <c r="J64" s="64"/>
      <c r="K64" s="49"/>
      <c r="M64" s="69"/>
    </row>
    <row r="65" spans="2:13" ht="23.25">
      <c r="B65" s="14" t="s">
        <v>36</v>
      </c>
      <c r="C65" s="65"/>
      <c r="D65" s="65"/>
      <c r="E65" s="65"/>
      <c r="F65" s="65"/>
      <c r="G65" s="65"/>
      <c r="H65" s="65"/>
      <c r="I65" s="65"/>
      <c r="J65" s="65"/>
      <c r="K65" s="48"/>
      <c r="M65" s="69"/>
    </row>
    <row r="66" spans="2:13" ht="23.25">
      <c r="B66" s="14" t="s">
        <v>37</v>
      </c>
      <c r="C66" s="65"/>
      <c r="D66" s="65"/>
      <c r="E66" s="65"/>
      <c r="F66" s="65"/>
      <c r="G66" s="65"/>
      <c r="H66" s="65"/>
      <c r="I66" s="65"/>
      <c r="J66" s="65"/>
      <c r="K66" s="48"/>
      <c r="M66" s="69"/>
    </row>
    <row r="67" spans="2:13" ht="15">
      <c r="B67" s="14" t="s">
        <v>38</v>
      </c>
      <c r="C67" s="65"/>
      <c r="D67" s="65"/>
      <c r="E67" s="65"/>
      <c r="F67" s="65"/>
      <c r="G67" s="65"/>
      <c r="H67" s="65"/>
      <c r="I67" s="65"/>
      <c r="J67" s="65"/>
      <c r="K67" s="48"/>
      <c r="M67" s="69"/>
    </row>
    <row r="68" spans="2:18" ht="15">
      <c r="B68" s="14" t="s">
        <v>74</v>
      </c>
      <c r="C68" s="65">
        <v>3300</v>
      </c>
      <c r="D68" s="65"/>
      <c r="E68" s="65"/>
      <c r="F68" s="65">
        <v>3400</v>
      </c>
      <c r="G68" s="65"/>
      <c r="H68" s="65"/>
      <c r="I68" s="65">
        <v>3400</v>
      </c>
      <c r="J68" s="65"/>
      <c r="K68" s="48"/>
      <c r="M68" s="71"/>
      <c r="N68" s="72"/>
      <c r="O68" s="72"/>
      <c r="P68" s="72"/>
      <c r="Q68" s="72"/>
      <c r="R68" s="72"/>
    </row>
    <row r="69" spans="2:18" ht="23.25">
      <c r="B69" s="14" t="s">
        <v>75</v>
      </c>
      <c r="C69" s="66">
        <v>200000</v>
      </c>
      <c r="D69" s="65"/>
      <c r="E69" s="65"/>
      <c r="F69" s="65">
        <v>200000</v>
      </c>
      <c r="G69" s="65"/>
      <c r="H69" s="65"/>
      <c r="I69" s="65">
        <v>30000</v>
      </c>
      <c r="J69" s="65"/>
      <c r="K69" s="48"/>
      <c r="M69" s="70"/>
      <c r="N69" s="72"/>
      <c r="O69" s="72"/>
      <c r="P69" s="72"/>
      <c r="Q69" s="72"/>
      <c r="R69" s="72"/>
    </row>
    <row r="70" spans="2:18" ht="15">
      <c r="B70" s="14" t="s">
        <v>39</v>
      </c>
      <c r="C70" s="66"/>
      <c r="D70" s="65"/>
      <c r="E70" s="65"/>
      <c r="F70" s="65"/>
      <c r="G70" s="65"/>
      <c r="H70" s="65"/>
      <c r="I70" s="65"/>
      <c r="J70" s="65"/>
      <c r="K70" s="48"/>
      <c r="M70" s="71"/>
      <c r="N70" s="72"/>
      <c r="O70" s="72"/>
      <c r="P70" s="72"/>
      <c r="Q70" s="72"/>
      <c r="R70" s="72"/>
    </row>
    <row r="71" spans="2:18" ht="43.5">
      <c r="B71" s="20" t="s">
        <v>40</v>
      </c>
      <c r="C71" s="66">
        <v>34700</v>
      </c>
      <c r="D71" s="65"/>
      <c r="E71" s="65"/>
      <c r="F71" s="65">
        <v>35600</v>
      </c>
      <c r="G71" s="65"/>
      <c r="H71" s="65"/>
      <c r="I71" s="65">
        <v>35700</v>
      </c>
      <c r="J71" s="65"/>
      <c r="K71" s="48"/>
      <c r="M71" s="70"/>
      <c r="N71" s="72"/>
      <c r="O71" s="72"/>
      <c r="P71" s="72"/>
      <c r="Q71" s="72"/>
      <c r="R71" s="72"/>
    </row>
    <row r="72" spans="2:18" ht="15">
      <c r="B72" s="19" t="s">
        <v>41</v>
      </c>
      <c r="C72" s="64">
        <f>SUM(C73+C74+C75)</f>
        <v>1788574.52</v>
      </c>
      <c r="D72" s="64"/>
      <c r="E72" s="64"/>
      <c r="F72" s="64">
        <f>SUM(F73+F74+F75)</f>
        <v>211100</v>
      </c>
      <c r="G72" s="64"/>
      <c r="H72" s="64"/>
      <c r="I72" s="64">
        <f>SUM(I73+I74+I75)</f>
        <v>311100</v>
      </c>
      <c r="J72" s="64"/>
      <c r="K72" s="49"/>
      <c r="M72" s="71"/>
      <c r="N72" s="72"/>
      <c r="O72" s="72"/>
      <c r="P72" s="72"/>
      <c r="Q72" s="72"/>
      <c r="R72" s="72"/>
    </row>
    <row r="73" spans="2:18" ht="15">
      <c r="B73" s="14" t="s">
        <v>42</v>
      </c>
      <c r="C73" s="65"/>
      <c r="D73" s="65"/>
      <c r="E73" s="65"/>
      <c r="F73" s="65"/>
      <c r="G73" s="65"/>
      <c r="H73" s="65"/>
      <c r="I73" s="65"/>
      <c r="J73" s="65"/>
      <c r="K73" s="48"/>
      <c r="M73" s="71"/>
      <c r="N73" s="72"/>
      <c r="O73" s="72"/>
      <c r="P73" s="72"/>
      <c r="Q73" s="72"/>
      <c r="R73" s="72"/>
    </row>
    <row r="74" spans="2:18" ht="23.25">
      <c r="B74" s="14" t="s">
        <v>43</v>
      </c>
      <c r="C74" s="67">
        <f>200000+10800+1577774.52</f>
        <v>1788574.52</v>
      </c>
      <c r="D74" s="66"/>
      <c r="E74" s="66"/>
      <c r="F74" s="66">
        <f>200000+11100</f>
        <v>211100</v>
      </c>
      <c r="G74" s="66"/>
      <c r="H74" s="66"/>
      <c r="I74" s="66">
        <f>300000+11100</f>
        <v>311100</v>
      </c>
      <c r="J74" s="66"/>
      <c r="K74" s="50"/>
      <c r="M74" s="73"/>
      <c r="N74" s="72"/>
      <c r="O74" s="72"/>
      <c r="P74" s="72"/>
      <c r="Q74" s="72"/>
      <c r="R74" s="72"/>
    </row>
    <row r="75" spans="2:18" ht="23.25">
      <c r="B75" s="14" t="s">
        <v>44</v>
      </c>
      <c r="C75" s="65"/>
      <c r="D75" s="65"/>
      <c r="E75" s="65"/>
      <c r="F75" s="65"/>
      <c r="G75" s="65"/>
      <c r="H75" s="65"/>
      <c r="I75" s="65"/>
      <c r="J75" s="65"/>
      <c r="K75" s="48"/>
      <c r="M75" s="71"/>
      <c r="N75" s="72"/>
      <c r="O75" s="72"/>
      <c r="P75" s="72"/>
      <c r="Q75" s="72"/>
      <c r="R75" s="72"/>
    </row>
    <row r="76" spans="2:18" ht="15">
      <c r="B76" s="15" t="s">
        <v>45</v>
      </c>
      <c r="C76" s="64"/>
      <c r="D76" s="64"/>
      <c r="E76" s="64"/>
      <c r="F76" s="64"/>
      <c r="G76" s="64"/>
      <c r="H76" s="64"/>
      <c r="I76" s="64"/>
      <c r="J76" s="64"/>
      <c r="K76" s="49"/>
      <c r="M76" s="71"/>
      <c r="N76" s="72"/>
      <c r="O76" s="72"/>
      <c r="P76" s="72"/>
      <c r="Q76" s="72"/>
      <c r="R76" s="72"/>
    </row>
    <row r="77" spans="2:13" ht="33">
      <c r="B77" s="18" t="s">
        <v>46</v>
      </c>
      <c r="C77" s="64"/>
      <c r="D77" s="64"/>
      <c r="E77" s="64"/>
      <c r="F77" s="64"/>
      <c r="G77" s="64"/>
      <c r="H77" s="64"/>
      <c r="I77" s="64"/>
      <c r="J77" s="64"/>
      <c r="K77" s="49"/>
      <c r="M77" s="69"/>
    </row>
    <row r="78" spans="2:13" ht="15">
      <c r="B78" s="14" t="s">
        <v>47</v>
      </c>
      <c r="C78" s="65"/>
      <c r="D78" s="65"/>
      <c r="E78" s="65"/>
      <c r="F78" s="65"/>
      <c r="G78" s="65"/>
      <c r="H78" s="65"/>
      <c r="I78" s="65"/>
      <c r="J78" s="65"/>
      <c r="K78" s="48"/>
      <c r="M78" s="69"/>
    </row>
    <row r="79" spans="2:11" ht="15">
      <c r="B79" s="15" t="s">
        <v>48</v>
      </c>
      <c r="C79" s="64">
        <f>SUM(C80)</f>
        <v>0</v>
      </c>
      <c r="D79" s="64"/>
      <c r="E79" s="64"/>
      <c r="F79" s="64">
        <f>SUM(F80)</f>
        <v>0</v>
      </c>
      <c r="G79" s="64"/>
      <c r="H79" s="64"/>
      <c r="I79" s="64">
        <f>SUM(I80)</f>
        <v>0</v>
      </c>
      <c r="J79" s="64"/>
      <c r="K79" s="49"/>
    </row>
    <row r="80" spans="2:11" ht="22.5">
      <c r="B80" s="18" t="s">
        <v>49</v>
      </c>
      <c r="C80" s="64">
        <f>SUM(C81+C82)</f>
        <v>0</v>
      </c>
      <c r="D80" s="64"/>
      <c r="E80" s="64"/>
      <c r="F80" s="64">
        <f>SUM(F81+F82)</f>
        <v>0</v>
      </c>
      <c r="G80" s="64"/>
      <c r="H80" s="64"/>
      <c r="I80" s="64">
        <f>SUM(I81+I82)</f>
        <v>0</v>
      </c>
      <c r="J80" s="64"/>
      <c r="K80" s="49"/>
    </row>
    <row r="81" spans="2:11" ht="15">
      <c r="B81" s="14" t="s">
        <v>50</v>
      </c>
      <c r="C81" s="65"/>
      <c r="D81" s="65"/>
      <c r="E81" s="65"/>
      <c r="F81" s="65"/>
      <c r="G81" s="65"/>
      <c r="H81" s="65"/>
      <c r="I81" s="65"/>
      <c r="J81" s="65"/>
      <c r="K81" s="48"/>
    </row>
    <row r="82" spans="2:11" ht="23.25">
      <c r="B82" s="14" t="s">
        <v>51</v>
      </c>
      <c r="C82" s="65"/>
      <c r="D82" s="65"/>
      <c r="E82" s="65"/>
      <c r="F82" s="65"/>
      <c r="G82" s="65"/>
      <c r="H82" s="65"/>
      <c r="I82" s="65"/>
      <c r="J82" s="65"/>
      <c r="K82" s="48"/>
    </row>
    <row r="83" spans="2:11" ht="15">
      <c r="B83" s="15" t="s">
        <v>52</v>
      </c>
      <c r="C83" s="68">
        <f>SUM(C84+C85+C86+C87+C88)</f>
        <v>915500</v>
      </c>
      <c r="D83" s="64"/>
      <c r="E83" s="64"/>
      <c r="F83" s="68">
        <f>SUM(F84+F85+F86+F87+F88)</f>
        <v>947700</v>
      </c>
      <c r="G83" s="64"/>
      <c r="H83" s="64"/>
      <c r="I83" s="68">
        <f>SUM(I84+I85+I86+I87+I88)</f>
        <v>950100</v>
      </c>
      <c r="J83" s="64"/>
      <c r="K83" s="49"/>
    </row>
    <row r="84" spans="2:13" ht="45.75">
      <c r="B84" s="14" t="s">
        <v>53</v>
      </c>
      <c r="C84" s="66">
        <v>915500</v>
      </c>
      <c r="D84" s="66"/>
      <c r="E84" s="66"/>
      <c r="F84" s="66">
        <v>947700</v>
      </c>
      <c r="G84" s="66"/>
      <c r="H84" s="66"/>
      <c r="I84" s="66">
        <v>950100</v>
      </c>
      <c r="J84" s="66"/>
      <c r="K84" s="50"/>
      <c r="M84" s="70"/>
    </row>
    <row r="85" spans="2:13" ht="15">
      <c r="B85" s="14" t="s">
        <v>54</v>
      </c>
      <c r="C85" s="65"/>
      <c r="D85" s="65"/>
      <c r="E85" s="65"/>
      <c r="F85" s="65"/>
      <c r="G85" s="65"/>
      <c r="H85" s="65"/>
      <c r="I85" s="65"/>
      <c r="J85" s="65"/>
      <c r="K85" s="48"/>
      <c r="M85" s="71"/>
    </row>
    <row r="86" spans="2:13" ht="45.75">
      <c r="B86" s="14" t="s">
        <v>55</v>
      </c>
      <c r="C86" s="65"/>
      <c r="D86" s="65"/>
      <c r="E86" s="65"/>
      <c r="F86" s="65"/>
      <c r="G86" s="65"/>
      <c r="H86" s="65"/>
      <c r="I86" s="65"/>
      <c r="J86" s="65"/>
      <c r="K86" s="48"/>
      <c r="M86" s="71"/>
    </row>
    <row r="87" spans="2:13" ht="23.25">
      <c r="B87" s="14" t="s">
        <v>56</v>
      </c>
      <c r="C87" s="65"/>
      <c r="D87" s="65"/>
      <c r="E87" s="65"/>
      <c r="F87" s="65"/>
      <c r="G87" s="65"/>
      <c r="H87" s="65"/>
      <c r="I87" s="65"/>
      <c r="J87" s="65"/>
      <c r="K87" s="48"/>
      <c r="M87" s="71"/>
    </row>
    <row r="88" spans="2:13" ht="15">
      <c r="B88" s="14" t="s">
        <v>57</v>
      </c>
      <c r="C88" s="65"/>
      <c r="D88" s="65"/>
      <c r="E88" s="65"/>
      <c r="F88" s="65"/>
      <c r="G88" s="65"/>
      <c r="H88" s="65"/>
      <c r="I88" s="65"/>
      <c r="J88" s="65"/>
      <c r="K88" s="48"/>
      <c r="M88" s="71"/>
    </row>
    <row r="89" spans="2:13" ht="22.5">
      <c r="B89" s="18" t="s">
        <v>58</v>
      </c>
      <c r="C89" s="68">
        <f>SUM(C90+C92)</f>
        <v>5146673</v>
      </c>
      <c r="D89" s="64"/>
      <c r="E89" s="64"/>
      <c r="F89" s="68">
        <f>SUM(F90+F92)</f>
        <v>4357200</v>
      </c>
      <c r="G89" s="64"/>
      <c r="H89" s="64"/>
      <c r="I89" s="68">
        <f>SUM(I90+I92)</f>
        <v>5623500</v>
      </c>
      <c r="J89" s="64"/>
      <c r="K89" s="49"/>
      <c r="M89" s="71"/>
    </row>
    <row r="90" spans="2:13" ht="22.5">
      <c r="B90" s="18" t="s">
        <v>59</v>
      </c>
      <c r="C90" s="64">
        <f>SUM(C91)</f>
        <v>4640200</v>
      </c>
      <c r="D90" s="64"/>
      <c r="E90" s="64"/>
      <c r="F90" s="64">
        <f>SUM(F91)</f>
        <v>3946300</v>
      </c>
      <c r="G90" s="64"/>
      <c r="H90" s="64"/>
      <c r="I90" s="64">
        <f>SUM(I91)</f>
        <v>5212500</v>
      </c>
      <c r="J90" s="64"/>
      <c r="K90" s="49"/>
      <c r="M90" s="71"/>
    </row>
    <row r="91" spans="2:13" ht="23.25">
      <c r="B91" s="14" t="s">
        <v>60</v>
      </c>
      <c r="C91" s="66">
        <f>4640200</f>
        <v>4640200</v>
      </c>
      <c r="D91" s="66"/>
      <c r="E91" s="66"/>
      <c r="F91" s="66">
        <v>3946300</v>
      </c>
      <c r="G91" s="66"/>
      <c r="H91" s="66"/>
      <c r="I91" s="66">
        <v>5212500</v>
      </c>
      <c r="J91" s="66"/>
      <c r="K91" s="50"/>
      <c r="M91" s="70"/>
    </row>
    <row r="92" spans="2:11" ht="22.5">
      <c r="B92" s="18" t="s">
        <v>61</v>
      </c>
      <c r="C92" s="64">
        <f>SUM(C93)</f>
        <v>506473</v>
      </c>
      <c r="D92" s="64"/>
      <c r="E92" s="64"/>
      <c r="F92" s="64">
        <f>SUM(F93)</f>
        <v>410900</v>
      </c>
      <c r="G92" s="64"/>
      <c r="H92" s="64"/>
      <c r="I92" s="64">
        <f>SUM(I93)</f>
        <v>411000</v>
      </c>
      <c r="J92" s="64"/>
      <c r="K92" s="49"/>
    </row>
    <row r="93" spans="2:11" ht="22.5">
      <c r="B93" s="18" t="s">
        <v>62</v>
      </c>
      <c r="C93" s="64">
        <f>SUM(C94+C95+C96+C97+C98+C99)</f>
        <v>506473</v>
      </c>
      <c r="D93" s="64"/>
      <c r="E93" s="64"/>
      <c r="F93" s="64">
        <f>SUM(F94+F95+F96+F97+F98+F99)</f>
        <v>410900</v>
      </c>
      <c r="G93" s="64"/>
      <c r="H93" s="64"/>
      <c r="I93" s="64">
        <f>SUM(I94+I95+I96+I97+I98+I99)</f>
        <v>411000</v>
      </c>
      <c r="J93" s="64"/>
      <c r="K93" s="49"/>
    </row>
    <row r="94" spans="2:11" ht="23.25">
      <c r="B94" s="14" t="s">
        <v>63</v>
      </c>
      <c r="C94" s="65"/>
      <c r="D94" s="65"/>
      <c r="E94" s="65"/>
      <c r="F94" s="65"/>
      <c r="G94" s="65"/>
      <c r="H94" s="65"/>
      <c r="I94" s="65"/>
      <c r="J94" s="65"/>
      <c r="K94" s="48"/>
    </row>
    <row r="95" spans="2:11" ht="15">
      <c r="B95" s="14" t="s">
        <v>64</v>
      </c>
      <c r="C95" s="65">
        <v>267673</v>
      </c>
      <c r="D95" s="65"/>
      <c r="E95" s="65"/>
      <c r="F95" s="65"/>
      <c r="G95" s="65"/>
      <c r="H95" s="65"/>
      <c r="I95" s="65"/>
      <c r="J95" s="65"/>
      <c r="K95" s="48"/>
    </row>
    <row r="96" spans="2:11" ht="15">
      <c r="B96" s="14" t="s">
        <v>65</v>
      </c>
      <c r="C96" s="65"/>
      <c r="D96" s="65"/>
      <c r="E96" s="65"/>
      <c r="F96" s="65"/>
      <c r="G96" s="65"/>
      <c r="H96" s="65"/>
      <c r="I96" s="65"/>
      <c r="J96" s="65"/>
      <c r="K96" s="48"/>
    </row>
    <row r="97" spans="2:11" ht="15">
      <c r="B97" s="14" t="s">
        <v>66</v>
      </c>
      <c r="C97" s="65"/>
      <c r="D97" s="65"/>
      <c r="E97" s="65"/>
      <c r="F97" s="65"/>
      <c r="G97" s="65"/>
      <c r="H97" s="65"/>
      <c r="I97" s="65"/>
      <c r="J97" s="65"/>
      <c r="K97" s="48"/>
    </row>
    <row r="98" spans="2:11" ht="15">
      <c r="B98" s="14" t="s">
        <v>67</v>
      </c>
      <c r="C98" s="65"/>
      <c r="D98" s="65"/>
      <c r="E98" s="65"/>
      <c r="F98" s="65"/>
      <c r="G98" s="65"/>
      <c r="H98" s="65"/>
      <c r="I98" s="65"/>
      <c r="J98" s="65"/>
      <c r="K98" s="48"/>
    </row>
    <row r="99" spans="2:13" ht="15">
      <c r="B99" s="33" t="s">
        <v>68</v>
      </c>
      <c r="C99" s="66">
        <f>200000+38800</f>
        <v>238800</v>
      </c>
      <c r="D99" s="66"/>
      <c r="E99" s="66"/>
      <c r="F99" s="66">
        <f>371100+39800</f>
        <v>410900</v>
      </c>
      <c r="G99" s="66"/>
      <c r="H99" s="66"/>
      <c r="I99" s="66">
        <f>371100+39900</f>
        <v>411000</v>
      </c>
      <c r="J99" s="66"/>
      <c r="K99" s="50"/>
      <c r="M99" s="70"/>
    </row>
    <row r="100" spans="2:11" ht="21" hidden="1">
      <c r="B100" s="21" t="s">
        <v>178</v>
      </c>
      <c r="C100" s="64"/>
      <c r="D100" s="64"/>
      <c r="E100" s="64"/>
      <c r="F100" s="64"/>
      <c r="G100" s="64"/>
      <c r="H100" s="64"/>
      <c r="I100" s="64"/>
      <c r="J100" s="64"/>
      <c r="K100" s="49"/>
    </row>
    <row r="101" spans="2:11" ht="15" hidden="1">
      <c r="B101" s="9" t="s">
        <v>88</v>
      </c>
      <c r="C101" s="65"/>
      <c r="D101" s="65"/>
      <c r="E101" s="65"/>
      <c r="F101" s="65"/>
      <c r="G101" s="65"/>
      <c r="H101" s="65"/>
      <c r="I101" s="65"/>
      <c r="J101" s="65"/>
      <c r="K101" s="48"/>
    </row>
    <row r="102" spans="2:11" ht="22.5" hidden="1">
      <c r="B102" s="34" t="s">
        <v>182</v>
      </c>
      <c r="C102" s="65"/>
      <c r="D102" s="65"/>
      <c r="E102" s="65"/>
      <c r="F102" s="65"/>
      <c r="G102" s="65"/>
      <c r="H102" s="65"/>
      <c r="I102" s="65"/>
      <c r="J102" s="65"/>
      <c r="K102" s="48"/>
    </row>
    <row r="103" spans="2:11" ht="22.5" hidden="1">
      <c r="B103" s="9" t="s">
        <v>179</v>
      </c>
      <c r="C103" s="65"/>
      <c r="D103" s="65"/>
      <c r="E103" s="65"/>
      <c r="F103" s="65"/>
      <c r="G103" s="65"/>
      <c r="H103" s="65"/>
      <c r="I103" s="65"/>
      <c r="J103" s="65"/>
      <c r="K103" s="48"/>
    </row>
    <row r="104" spans="2:11" ht="15" hidden="1">
      <c r="B104" s="9" t="s">
        <v>180</v>
      </c>
      <c r="C104" s="65"/>
      <c r="D104" s="65"/>
      <c r="E104" s="65"/>
      <c r="F104" s="65"/>
      <c r="G104" s="65"/>
      <c r="H104" s="65"/>
      <c r="I104" s="65"/>
      <c r="J104" s="65"/>
      <c r="K104" s="48"/>
    </row>
    <row r="105" spans="2:11" ht="22.5" hidden="1">
      <c r="B105" s="9" t="s">
        <v>181</v>
      </c>
      <c r="C105" s="65"/>
      <c r="D105" s="65"/>
      <c r="E105" s="65"/>
      <c r="F105" s="65"/>
      <c r="G105" s="65"/>
      <c r="H105" s="65"/>
      <c r="I105" s="65"/>
      <c r="J105" s="65"/>
      <c r="K105" s="48"/>
    </row>
    <row r="110" ht="15">
      <c r="B110" s="5"/>
    </row>
    <row r="111" ht="15">
      <c r="B111" s="5"/>
    </row>
    <row r="112" ht="15">
      <c r="B112" s="5"/>
    </row>
    <row r="113" ht="15">
      <c r="B113" s="5"/>
    </row>
    <row r="114" ht="15">
      <c r="B114" s="5"/>
    </row>
    <row r="115" ht="15">
      <c r="B115" s="5"/>
    </row>
    <row r="116" ht="15">
      <c r="B116" s="5"/>
    </row>
    <row r="117" ht="15">
      <c r="B117" s="5"/>
    </row>
    <row r="118" ht="15">
      <c r="B118" s="5"/>
    </row>
    <row r="119" ht="15">
      <c r="B119" s="5"/>
    </row>
    <row r="120" ht="15">
      <c r="B120" s="5"/>
    </row>
    <row r="121" ht="15">
      <c r="B121" s="5"/>
    </row>
    <row r="122" ht="15">
      <c r="B122" s="5"/>
    </row>
    <row r="123" ht="15">
      <c r="B123" s="5"/>
    </row>
    <row r="124" ht="15.75">
      <c r="B124" s="3"/>
    </row>
    <row r="125" ht="15">
      <c r="B125" s="5"/>
    </row>
  </sheetData>
  <sheetProtection/>
  <mergeCells count="6">
    <mergeCell ref="B2:K2"/>
    <mergeCell ref="B4:B5"/>
    <mergeCell ref="D4:E4"/>
    <mergeCell ref="G4:H4"/>
    <mergeCell ref="I4:I5"/>
    <mergeCell ref="J4:K4"/>
  </mergeCells>
  <hyperlinks>
    <hyperlink ref="B57" r:id="rId1" display="garantf1://3000000.0/"/>
    <hyperlink ref="B102" r:id="rId2" display="garantf1://3000000.0/"/>
  </hyperlinks>
  <printOptions/>
  <pageMargins left="0.7086614173228347" right="0.7086614173228347" top="0" bottom="0" header="0.31496062992125984" footer="0.31496062992125984"/>
  <pageSetup horizontalDpi="600" verticalDpi="600" orientation="landscape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5:F24"/>
  <sheetViews>
    <sheetView view="pageLayout" workbookViewId="0" topLeftCell="B4">
      <selection activeCell="E20" sqref="E20"/>
    </sheetView>
  </sheetViews>
  <sheetFormatPr defaultColWidth="9.140625" defaultRowHeight="15"/>
  <cols>
    <col min="1" max="1" width="10.8515625" style="0" hidden="1" customWidth="1"/>
    <col min="2" max="2" width="7.7109375" style="0" customWidth="1"/>
    <col min="3" max="3" width="30.57421875" style="0" customWidth="1"/>
    <col min="4" max="4" width="20.140625" style="0" customWidth="1"/>
    <col min="5" max="5" width="19.7109375" style="0" customWidth="1"/>
    <col min="6" max="7" width="10.421875" style="0" customWidth="1"/>
    <col min="9" max="9" width="11.57421875" style="0" customWidth="1"/>
    <col min="10" max="10" width="10.28125" style="0" customWidth="1"/>
  </cols>
  <sheetData>
    <row r="1" ht="15" hidden="1"/>
    <row r="2" ht="15" hidden="1"/>
    <row r="3" ht="15" hidden="1"/>
    <row r="4" ht="15.75" thickBot="1"/>
    <row r="5" spans="2:6" ht="26.25" customHeight="1" thickBot="1">
      <c r="B5" s="87" t="s">
        <v>183</v>
      </c>
      <c r="C5" s="88"/>
      <c r="D5" s="88"/>
      <c r="E5" s="88"/>
      <c r="F5" s="89"/>
    </row>
    <row r="6" spans="2:6" ht="23.25" thickBot="1">
      <c r="B6" s="35" t="s">
        <v>184</v>
      </c>
      <c r="C6" s="57" t="s">
        <v>185</v>
      </c>
      <c r="D6" s="36" t="s">
        <v>186</v>
      </c>
      <c r="E6" s="36" t="s">
        <v>187</v>
      </c>
      <c r="F6" s="57" t="s">
        <v>188</v>
      </c>
    </row>
    <row r="7" spans="2:6" ht="132" customHeight="1" thickBot="1">
      <c r="B7" s="55">
        <v>1</v>
      </c>
      <c r="C7" s="59" t="s">
        <v>220</v>
      </c>
      <c r="D7" s="56" t="s">
        <v>219</v>
      </c>
      <c r="E7" s="54" t="s">
        <v>215</v>
      </c>
      <c r="F7" s="9" t="s">
        <v>224</v>
      </c>
    </row>
    <row r="8" spans="2:6" ht="15.75" thickBot="1">
      <c r="B8" s="7"/>
      <c r="C8" s="58"/>
      <c r="D8" s="60"/>
      <c r="E8" s="61"/>
      <c r="F8" s="62"/>
    </row>
    <row r="9" spans="2:5" ht="15">
      <c r="B9" s="5"/>
      <c r="E9" s="53"/>
    </row>
    <row r="10" spans="2:5" ht="15">
      <c r="B10" s="39" t="s">
        <v>189</v>
      </c>
      <c r="C10" s="39"/>
      <c r="E10" s="41"/>
    </row>
    <row r="11" spans="2:5" ht="15">
      <c r="B11" s="39" t="s">
        <v>210</v>
      </c>
      <c r="C11" s="39"/>
      <c r="E11" s="53"/>
    </row>
    <row r="12" spans="2:5" ht="18.75">
      <c r="B12" s="39" t="s">
        <v>190</v>
      </c>
      <c r="C12" s="39"/>
      <c r="E12" s="52"/>
    </row>
    <row r="13" spans="2:3" ht="15">
      <c r="B13" s="37"/>
      <c r="C13" s="38"/>
    </row>
    <row r="14" spans="2:3" ht="15">
      <c r="B14" s="37"/>
      <c r="C14" s="38"/>
    </row>
    <row r="15" spans="2:3" ht="15">
      <c r="B15" s="85" t="s">
        <v>191</v>
      </c>
      <c r="C15" s="85"/>
    </row>
    <row r="16" spans="2:3" ht="15">
      <c r="B16" s="39" t="s">
        <v>211</v>
      </c>
      <c r="C16" s="39"/>
    </row>
    <row r="17" spans="2:3" ht="15">
      <c r="B17" s="39" t="s">
        <v>192</v>
      </c>
      <c r="C17" s="39"/>
    </row>
    <row r="18" spans="2:3" ht="15">
      <c r="B18" s="37"/>
      <c r="C18" s="38"/>
    </row>
    <row r="19" spans="2:3" ht="15">
      <c r="B19" s="37"/>
      <c r="C19" s="38"/>
    </row>
    <row r="20" spans="2:3" ht="15">
      <c r="B20" s="39" t="s">
        <v>213</v>
      </c>
      <c r="C20" s="39"/>
    </row>
    <row r="21" spans="2:3" ht="15">
      <c r="B21" s="39" t="s">
        <v>193</v>
      </c>
      <c r="C21" s="39"/>
    </row>
    <row r="22" spans="2:3" ht="15">
      <c r="B22" s="85" t="s">
        <v>212</v>
      </c>
      <c r="C22" s="85"/>
    </row>
    <row r="23" spans="2:3" ht="15.75">
      <c r="B23" s="86"/>
      <c r="C23" s="86"/>
    </row>
    <row r="24" spans="2:3" ht="15">
      <c r="B24" s="85" t="s">
        <v>194</v>
      </c>
      <c r="C24" s="85"/>
    </row>
  </sheetData>
  <sheetProtection/>
  <mergeCells count="5">
    <mergeCell ref="B22:C22"/>
    <mergeCell ref="B23:C23"/>
    <mergeCell ref="B24:C24"/>
    <mergeCell ref="B5:F5"/>
    <mergeCell ref="B15:C1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2014-01-27T10:42:53Z</cp:lastPrinted>
  <dcterms:created xsi:type="dcterms:W3CDTF">2006-09-28T05:33:49Z</dcterms:created>
  <dcterms:modified xsi:type="dcterms:W3CDTF">2014-01-27T11:44:42Z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